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Sheet1" sheetId="7" r:id="rId1"/>
    <sheet name="Sheet2" sheetId="17" r:id="rId2"/>
    <sheet name="4原稿" sheetId="1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1" hidden="1">Sheet2!$A$4:$M$35</definedName>
    <definedName name="_xlnm._FilterDatabase" localSheetId="2" hidden="1">'4原稿'!$A$4:$AO$225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<sst xmlns="http://schemas.openxmlformats.org/spreadsheetml/2006/main" count="1121" uniqueCount="520">
  <si>
    <t>叶县2025年5-6月公益性岗位人员补贴申请拨付表（平煤）</t>
  </si>
  <si>
    <t>申请单位：叶县人力资源和社会保障局</t>
  </si>
  <si>
    <t>时间：2025年10月22日</t>
  </si>
  <si>
    <t>序号</t>
  </si>
  <si>
    <t>项目名称</t>
  </si>
  <si>
    <t>拨付单位名称</t>
  </si>
  <si>
    <t>开户银行</t>
  </si>
  <si>
    <t>银行账号</t>
  </si>
  <si>
    <t>拨付金额（元）</t>
  </si>
  <si>
    <t>备注</t>
  </si>
  <si>
    <t>公益性岗位人员补贴资金</t>
  </si>
  <si>
    <t>平煤神马人力资源（叶县）有限公司</t>
  </si>
  <si>
    <t>中原银行平顶山分行</t>
  </si>
  <si>
    <t>410448010100015801</t>
  </si>
  <si>
    <t>30人</t>
  </si>
  <si>
    <t>合  计</t>
  </si>
  <si>
    <t>经办人：               经办机构领导：                审核人：                审批人：</t>
  </si>
  <si>
    <t>附件：叶县2025年5-6月公益性岗位人员补贴明细表（平煤）</t>
  </si>
  <si>
    <t>叶县2025年5-6月城镇公益性岗位人员补贴明细表（平煤）</t>
  </si>
  <si>
    <t>单位：叶县人力资源和社会保障局</t>
  </si>
  <si>
    <t>派遣单位名称</t>
  </si>
  <si>
    <t>姓名</t>
  </si>
  <si>
    <t>身份证号</t>
  </si>
  <si>
    <t>安置期限</t>
  </si>
  <si>
    <t>申报金额</t>
  </si>
  <si>
    <t>补贴金额</t>
  </si>
  <si>
    <t>岗位补贴</t>
  </si>
  <si>
    <t>养老保险
补贴</t>
  </si>
  <si>
    <t>医疗保险
补贴</t>
  </si>
  <si>
    <t>失业保险
补贴</t>
  </si>
  <si>
    <t>工伤保险
补贴</t>
  </si>
  <si>
    <t>高宇中</t>
  </si>
  <si>
    <t>410422200111225935</t>
  </si>
  <si>
    <t>20241001-20270930</t>
  </si>
  <si>
    <t>秦淑倩</t>
  </si>
  <si>
    <t>410422199812016022</t>
  </si>
  <si>
    <t>王硕</t>
  </si>
  <si>
    <t>410482200110174423</t>
  </si>
  <si>
    <t>李梦瑶</t>
  </si>
  <si>
    <t>410422200403280020</t>
  </si>
  <si>
    <t>袁根铭</t>
  </si>
  <si>
    <t>410422196806295957</t>
  </si>
  <si>
    <t>谢丽娜</t>
  </si>
  <si>
    <t>410422197812138709</t>
  </si>
  <si>
    <t>闫冰心</t>
  </si>
  <si>
    <t>410422199911138228</t>
  </si>
  <si>
    <t>张甜甜</t>
  </si>
  <si>
    <t>410422200004107028</t>
  </si>
  <si>
    <t>赵玉婷</t>
  </si>
  <si>
    <t>410482199805218220</t>
  </si>
  <si>
    <t>20240930-20270929</t>
  </si>
  <si>
    <t>孙明琪</t>
  </si>
  <si>
    <t>410481200110079024</t>
  </si>
  <si>
    <t>王梦帆</t>
  </si>
  <si>
    <t>410422200005163320</t>
  </si>
  <si>
    <t>张珂颖</t>
  </si>
  <si>
    <t>410422200110020022</t>
  </si>
  <si>
    <t>王梦娟</t>
  </si>
  <si>
    <t>41042219991123106X</t>
  </si>
  <si>
    <t>王玉铭</t>
  </si>
  <si>
    <t>410422200005019206</t>
  </si>
  <si>
    <t>许晴</t>
  </si>
  <si>
    <t>410422200003067626</t>
  </si>
  <si>
    <t>刘航江</t>
  </si>
  <si>
    <t>410422200008279177</t>
  </si>
  <si>
    <t>陈苗苗</t>
  </si>
  <si>
    <t>410422200001219163</t>
  </si>
  <si>
    <t>李文娜</t>
  </si>
  <si>
    <t>410422200102258129</t>
  </si>
  <si>
    <t>闫明静</t>
  </si>
  <si>
    <t>410422200104227043</t>
  </si>
  <si>
    <t>曹艺</t>
  </si>
  <si>
    <t>410402199911175568</t>
  </si>
  <si>
    <t>张珂</t>
  </si>
  <si>
    <t>410422200103015946</t>
  </si>
  <si>
    <t>李欣</t>
  </si>
  <si>
    <t>410422200301170023</t>
  </si>
  <si>
    <t>张博洋</t>
  </si>
  <si>
    <t>410422200009079150</t>
  </si>
  <si>
    <t>王雅俊</t>
  </si>
  <si>
    <t>410422199806230022</t>
  </si>
  <si>
    <t>赵奖玺</t>
  </si>
  <si>
    <t>410422199604134817</t>
  </si>
  <si>
    <t>崔静珂</t>
  </si>
  <si>
    <t>410422200109256521</t>
  </si>
  <si>
    <t>王晶晶</t>
  </si>
  <si>
    <t>410422200109190040</t>
  </si>
  <si>
    <t>常靖</t>
  </si>
  <si>
    <t>410422199811172824</t>
  </si>
  <si>
    <t>邢向军</t>
  </si>
  <si>
    <t>20250101-20260731</t>
  </si>
  <si>
    <t>谭晓鸽</t>
  </si>
  <si>
    <t>410422197911154325</t>
  </si>
  <si>
    <t>20250301-20280229</t>
  </si>
  <si>
    <t>合计</t>
  </si>
  <si>
    <t>叶县2025年4月城镇公益性岗位人员补贴明细表</t>
  </si>
  <si>
    <t>养老保险（16%）</t>
  </si>
  <si>
    <t>医疗保险（8%）</t>
  </si>
  <si>
    <t>失业保险（0.7%）</t>
  </si>
  <si>
    <t>工伤保险（0.16%）</t>
  </si>
  <si>
    <t>优途平煤0.32</t>
  </si>
  <si>
    <t>天安0.48%</t>
  </si>
  <si>
    <t>时间：2025年6月x日</t>
  </si>
  <si>
    <t>劳务派遣公司报</t>
  </si>
  <si>
    <t>离职时间</t>
  </si>
  <si>
    <t>汇总表离职时间</t>
  </si>
  <si>
    <t>在岗情况</t>
  </si>
  <si>
    <t>平顶山市一凡人力资源有限公司</t>
  </si>
  <si>
    <t>赵云龙</t>
  </si>
  <si>
    <t>410422199710023336</t>
  </si>
  <si>
    <t>20220406-20250405</t>
  </si>
  <si>
    <t>不在岗</t>
  </si>
  <si>
    <t>李晓晴</t>
  </si>
  <si>
    <t>41042219990725762X</t>
  </si>
  <si>
    <t>吕迎果</t>
  </si>
  <si>
    <t>41042219990821914X</t>
  </si>
  <si>
    <t>杨雅娟</t>
  </si>
  <si>
    <t>410422199909188621</t>
  </si>
  <si>
    <t>吕梦柯</t>
  </si>
  <si>
    <t>410422199602155446</t>
  </si>
  <si>
    <t>20220505-20250504</t>
  </si>
  <si>
    <t>王培娟</t>
  </si>
  <si>
    <t>410422199801256549</t>
  </si>
  <si>
    <t>谢梦杰</t>
  </si>
  <si>
    <t>410422199808017647</t>
  </si>
  <si>
    <t>郭鑫鑫</t>
  </si>
  <si>
    <t>410422200109061847</t>
  </si>
  <si>
    <t>孙莹颖</t>
  </si>
  <si>
    <t>410422199908204327</t>
  </si>
  <si>
    <t>李文慧</t>
  </si>
  <si>
    <t>41042219990121862X</t>
  </si>
  <si>
    <t>尚星</t>
  </si>
  <si>
    <t>410422199812138126</t>
  </si>
  <si>
    <t>王孟瑶</t>
  </si>
  <si>
    <t>410422199809272244</t>
  </si>
  <si>
    <t>潘世祯</t>
  </si>
  <si>
    <t>410422199711190048</t>
  </si>
  <si>
    <t>郭芳琪</t>
  </si>
  <si>
    <t>410422199810109161</t>
  </si>
  <si>
    <t>李睿馨</t>
  </si>
  <si>
    <t>410422200011020027</t>
  </si>
  <si>
    <t>胡亚捷</t>
  </si>
  <si>
    <t>410422200009110023</t>
  </si>
  <si>
    <t>姚甜莉</t>
  </si>
  <si>
    <t>410422200001090048</t>
  </si>
  <si>
    <t>孙钒钧</t>
  </si>
  <si>
    <t>410422200005240023</t>
  </si>
  <si>
    <t>朱易萍</t>
  </si>
  <si>
    <t>410403200011215706</t>
  </si>
  <si>
    <t>袁晓慧</t>
  </si>
  <si>
    <t>410422199804191023</t>
  </si>
  <si>
    <t>李晶晶</t>
  </si>
  <si>
    <t>410422199811217025</t>
  </si>
  <si>
    <t>宋青蔚</t>
  </si>
  <si>
    <t>410422199911230067</t>
  </si>
  <si>
    <t>李琰铭</t>
  </si>
  <si>
    <t>410422200012019212</t>
  </si>
  <si>
    <t>刘海龙</t>
  </si>
  <si>
    <t>410422200010310014</t>
  </si>
  <si>
    <t>牛浩宇</t>
  </si>
  <si>
    <t>410411200101085538</t>
  </si>
  <si>
    <t>20221008-20251007</t>
  </si>
  <si>
    <t>王月皎</t>
  </si>
  <si>
    <t>410422200012170043</t>
  </si>
  <si>
    <t>牛瑜佩</t>
  </si>
  <si>
    <t>410422199907260028</t>
  </si>
  <si>
    <t>典启航</t>
  </si>
  <si>
    <t>410422199911219175</t>
  </si>
  <si>
    <t>张倩</t>
  </si>
  <si>
    <t>410422200003100027</t>
  </si>
  <si>
    <t>杨稼轩</t>
  </si>
  <si>
    <t>410422200004300039</t>
  </si>
  <si>
    <t>毛茗正</t>
  </si>
  <si>
    <t>410422200102159139</t>
  </si>
  <si>
    <t>娄肖楠</t>
  </si>
  <si>
    <t>410422199912300020</t>
  </si>
  <si>
    <t>陈金萍</t>
  </si>
  <si>
    <t>410422200107071021</t>
  </si>
  <si>
    <t>李勇严</t>
  </si>
  <si>
    <t>410422200011230032</t>
  </si>
  <si>
    <t>王杰</t>
  </si>
  <si>
    <t>410422200006130088</t>
  </si>
  <si>
    <t>王亚琦</t>
  </si>
  <si>
    <t>410422200102011038</t>
  </si>
  <si>
    <t>李林泽</t>
  </si>
  <si>
    <t>41042220000726001X</t>
  </si>
  <si>
    <t>程振宇</t>
  </si>
  <si>
    <t>410422200103282219</t>
  </si>
  <si>
    <t>侯宁</t>
  </si>
  <si>
    <t>410422199601187083</t>
  </si>
  <si>
    <t>王锴洁</t>
  </si>
  <si>
    <t>410422199903150024</t>
  </si>
  <si>
    <t>席明阳</t>
  </si>
  <si>
    <t>410422200006090012</t>
  </si>
  <si>
    <t>李慧艳</t>
  </si>
  <si>
    <t>410422197504280025</t>
  </si>
  <si>
    <t>20201001-20250428</t>
  </si>
  <si>
    <t>张旭</t>
  </si>
  <si>
    <t>410422197608290025</t>
  </si>
  <si>
    <t>20250101-20260829</t>
  </si>
  <si>
    <t>华晓娜</t>
  </si>
  <si>
    <t>41042219761123434X</t>
  </si>
  <si>
    <t>20250104-20261123</t>
  </si>
  <si>
    <t>都春跃</t>
  </si>
  <si>
    <t>410422197108020037</t>
  </si>
  <si>
    <t>20220301-20250228</t>
  </si>
  <si>
    <t>李英杰</t>
  </si>
  <si>
    <t>410422199011150010</t>
  </si>
  <si>
    <t>张晓晓</t>
  </si>
  <si>
    <t>410526199604139061</t>
  </si>
  <si>
    <t>20220701-20250630</t>
  </si>
  <si>
    <t>李晨昂</t>
  </si>
  <si>
    <t>410422200001147016</t>
  </si>
  <si>
    <t>20220801-20250731</t>
  </si>
  <si>
    <t>李朝军</t>
  </si>
  <si>
    <t>410422200101200013</t>
  </si>
  <si>
    <t>李紫博</t>
  </si>
  <si>
    <t>410422200110240025</t>
  </si>
  <si>
    <t>徐明亮</t>
  </si>
  <si>
    <t>410422198905190076</t>
  </si>
  <si>
    <t>20220901-20250831</t>
  </si>
  <si>
    <t>王金川</t>
  </si>
  <si>
    <t>41042219750316003X</t>
  </si>
  <si>
    <t>程煜琪</t>
  </si>
  <si>
    <t>410422200110070011</t>
  </si>
  <si>
    <t>20230401-20260331</t>
  </si>
  <si>
    <t>宋鑫鑫</t>
  </si>
  <si>
    <t>410422199808231029</t>
  </si>
  <si>
    <t>20230601-20260531</t>
  </si>
  <si>
    <t>张昊</t>
  </si>
  <si>
    <t>41042220010309703X</t>
  </si>
  <si>
    <t>张培文</t>
  </si>
  <si>
    <t>410422198304173369</t>
  </si>
  <si>
    <t>20230701-20260630</t>
  </si>
  <si>
    <t>程继真</t>
  </si>
  <si>
    <t>410422199003151048</t>
  </si>
  <si>
    <t>20231101-20261031</t>
  </si>
  <si>
    <t>焦许可</t>
  </si>
  <si>
    <t>410422199211150023</t>
  </si>
  <si>
    <t>杜晓杰</t>
  </si>
  <si>
    <t>410422198906158166</t>
  </si>
  <si>
    <t>20231201-20261130</t>
  </si>
  <si>
    <t>王辉</t>
  </si>
  <si>
    <t>410422199904011034</t>
  </si>
  <si>
    <t>20240101-20261231</t>
  </si>
  <si>
    <t>葛梦涵</t>
  </si>
  <si>
    <t>410422199908281023</t>
  </si>
  <si>
    <t>20240801-20270731</t>
  </si>
  <si>
    <t>毛强</t>
  </si>
  <si>
    <t>410422197908172821</t>
  </si>
  <si>
    <t>20240901-20270831</t>
  </si>
  <si>
    <t>郑万恒</t>
  </si>
  <si>
    <t>410422199202091017</t>
  </si>
  <si>
    <t>20241201-20271130</t>
  </si>
  <si>
    <t>赵思捷</t>
  </si>
  <si>
    <t>410422200112227027</t>
  </si>
  <si>
    <t>20241008-20271007</t>
  </si>
  <si>
    <t>李亚皆</t>
  </si>
  <si>
    <t>410422199811253827</t>
  </si>
  <si>
    <t>陶洪莹</t>
  </si>
  <si>
    <t>410422200109020025</t>
  </si>
  <si>
    <t>杨艳慧</t>
  </si>
  <si>
    <t>410422199108103325</t>
  </si>
  <si>
    <t>谷梦娇</t>
  </si>
  <si>
    <t>410422200202087021</t>
  </si>
  <si>
    <t>禹子文</t>
  </si>
  <si>
    <t>410422200206092215</t>
  </si>
  <si>
    <t>樊金晓</t>
  </si>
  <si>
    <t>410422200206082236</t>
  </si>
  <si>
    <t>周帆</t>
  </si>
  <si>
    <t>41042220001105004X</t>
  </si>
  <si>
    <t>闫潞涵</t>
  </si>
  <si>
    <t>410422200109223826</t>
  </si>
  <si>
    <t>王朋鑫</t>
  </si>
  <si>
    <t>410422199901162240</t>
  </si>
  <si>
    <t>张焕歌</t>
  </si>
  <si>
    <t>410422199104245422</t>
  </si>
  <si>
    <t>刘研茹</t>
  </si>
  <si>
    <t>410422200005225923</t>
  </si>
  <si>
    <t>贺梦娜</t>
  </si>
  <si>
    <t>410422200005108647</t>
  </si>
  <si>
    <t>侯一飞</t>
  </si>
  <si>
    <t>41042219980904652X</t>
  </si>
  <si>
    <t>袁晓兰</t>
  </si>
  <si>
    <t>410422200310071027</t>
  </si>
  <si>
    <t>余勇伸</t>
  </si>
  <si>
    <t>410422200307211017</t>
  </si>
  <si>
    <t>高飞鸿</t>
  </si>
  <si>
    <t>410422200001291018</t>
  </si>
  <si>
    <t>王思嘉</t>
  </si>
  <si>
    <t>410422200101181027</t>
  </si>
  <si>
    <t>宋果园</t>
  </si>
  <si>
    <t>410422200406068121</t>
  </si>
  <si>
    <t>张新杭</t>
  </si>
  <si>
    <t>410422200004081825</t>
  </si>
  <si>
    <t>陈春芳</t>
  </si>
  <si>
    <t>410422200302138121</t>
  </si>
  <si>
    <t>肖羽彤</t>
  </si>
  <si>
    <t>410422200111260028</t>
  </si>
  <si>
    <t>樊桂伶</t>
  </si>
  <si>
    <t>410422199905061025</t>
  </si>
  <si>
    <t>张硕</t>
  </si>
  <si>
    <t>41042220000803222X</t>
  </si>
  <si>
    <t>郭雨薇</t>
  </si>
  <si>
    <t>410422200108070020</t>
  </si>
  <si>
    <t>兰甲奇</t>
  </si>
  <si>
    <t>410422200210069130</t>
  </si>
  <si>
    <t>聂艳飞</t>
  </si>
  <si>
    <t>41042219980904222X</t>
  </si>
  <si>
    <t>高甲柯</t>
  </si>
  <si>
    <t>41042220011020004X</t>
  </si>
  <si>
    <t>徐恰如</t>
  </si>
  <si>
    <t>410422199312150057</t>
  </si>
  <si>
    <t>王楠</t>
  </si>
  <si>
    <t>410422200309181042</t>
  </si>
  <si>
    <t>蒋盼盼</t>
  </si>
  <si>
    <t>410422198911113341</t>
  </si>
  <si>
    <t>王红艳</t>
  </si>
  <si>
    <t>410422200110019160</t>
  </si>
  <si>
    <t>庞紫方</t>
  </si>
  <si>
    <t>410422200207290045</t>
  </si>
  <si>
    <t>翟佳伟</t>
  </si>
  <si>
    <t>410422199801110013</t>
  </si>
  <si>
    <t>崔金梦</t>
  </si>
  <si>
    <t>410422200301289163</t>
  </si>
  <si>
    <t>余明鹏</t>
  </si>
  <si>
    <t>41042220001213101X</t>
  </si>
  <si>
    <t>温柔</t>
  </si>
  <si>
    <t>410422200110131048</t>
  </si>
  <si>
    <t>顾凡奇</t>
  </si>
  <si>
    <t>410422200201150068</t>
  </si>
  <si>
    <t>薛璐</t>
  </si>
  <si>
    <t>410422200010094825</t>
  </si>
  <si>
    <t>周源佼</t>
  </si>
  <si>
    <t>410422200111032228</t>
  </si>
  <si>
    <t>张启帆</t>
  </si>
  <si>
    <t>410422199910270016</t>
  </si>
  <si>
    <t>孙柯昕</t>
  </si>
  <si>
    <t>410422200010105926</t>
  </si>
  <si>
    <t>李佳佳</t>
  </si>
  <si>
    <t>41042220020126812X</t>
  </si>
  <si>
    <t>陈梦想</t>
  </si>
  <si>
    <t>410422200011271029</t>
  </si>
  <si>
    <t>朱威蔓</t>
  </si>
  <si>
    <t>410422200106040020</t>
  </si>
  <si>
    <t>王雅楠</t>
  </si>
  <si>
    <t>410422200112220044</t>
  </si>
  <si>
    <t>冯灵爱</t>
  </si>
  <si>
    <t>410422200303233825</t>
  </si>
  <si>
    <t>王绿云</t>
  </si>
  <si>
    <t>410422200010148141</t>
  </si>
  <si>
    <t>王志玉</t>
  </si>
  <si>
    <t>410422200008202823</t>
  </si>
  <si>
    <t>马佳静</t>
  </si>
  <si>
    <t>410422200406287105</t>
  </si>
  <si>
    <t>陈辰美</t>
  </si>
  <si>
    <t>41042220000911004X</t>
  </si>
  <si>
    <t>王自阳</t>
  </si>
  <si>
    <t>410422200107301018</t>
  </si>
  <si>
    <t>陈立准</t>
  </si>
  <si>
    <t>410422199511293317</t>
  </si>
  <si>
    <t>庞坤鹏</t>
  </si>
  <si>
    <t>410422200209201034</t>
  </si>
  <si>
    <t>肖艳萍</t>
  </si>
  <si>
    <t>410422199901298607</t>
  </si>
  <si>
    <t>李静宜</t>
  </si>
  <si>
    <t>410422200010270040</t>
  </si>
  <si>
    <t>王秋红</t>
  </si>
  <si>
    <t>410422198207150202</t>
  </si>
  <si>
    <t>20250107-20280106</t>
  </si>
  <si>
    <t>王艳芳</t>
  </si>
  <si>
    <t>410422197803087022</t>
  </si>
  <si>
    <t>李小克</t>
  </si>
  <si>
    <t>410422197212157631</t>
  </si>
  <si>
    <t>吴汶蔚</t>
  </si>
  <si>
    <t>410422200405190045</t>
  </si>
  <si>
    <t>20250307-20280306</t>
  </si>
  <si>
    <t>侯苏芩</t>
  </si>
  <si>
    <t>412702200111097569</t>
  </si>
  <si>
    <t>20250401-20280331</t>
  </si>
  <si>
    <t>焦圆圆</t>
  </si>
  <si>
    <t>410422199002280083</t>
  </si>
  <si>
    <t>20230304-20280303</t>
  </si>
  <si>
    <t>张一丹</t>
  </si>
  <si>
    <t>410422200012194846</t>
  </si>
  <si>
    <t>20250506-20280505</t>
  </si>
  <si>
    <t>叶县天安人力资源有限公司</t>
  </si>
  <si>
    <t>张佳鑫</t>
  </si>
  <si>
    <t>410422199911130023</t>
  </si>
  <si>
    <t>20220405-20250404</t>
  </si>
  <si>
    <t>潘佳璐</t>
  </si>
  <si>
    <t>410422200010235923</t>
  </si>
  <si>
    <t>温博超</t>
  </si>
  <si>
    <t>41042219980413001X</t>
  </si>
  <si>
    <t>王思婕</t>
  </si>
  <si>
    <t>41042220001225102X</t>
  </si>
  <si>
    <t>秦晶</t>
  </si>
  <si>
    <t>410422199910156547</t>
  </si>
  <si>
    <t>郭艳妍</t>
  </si>
  <si>
    <t>410422200010285429</t>
  </si>
  <si>
    <t>毛沛龙</t>
  </si>
  <si>
    <t>410422199908012210</t>
  </si>
  <si>
    <t>杨丹</t>
  </si>
  <si>
    <t>410422200002120026</t>
  </si>
  <si>
    <t>孙明辉</t>
  </si>
  <si>
    <t>41042219971015183X</t>
  </si>
  <si>
    <t>何史佳</t>
  </si>
  <si>
    <t>410422200002024827</t>
  </si>
  <si>
    <t>邵梦婷</t>
  </si>
  <si>
    <t>410422199904100029</t>
  </si>
  <si>
    <t>李明灿</t>
  </si>
  <si>
    <t>410423199909051517</t>
  </si>
  <si>
    <t>孔俊琦</t>
  </si>
  <si>
    <t>410422200005290020</t>
  </si>
  <si>
    <t>张世翔</t>
  </si>
  <si>
    <t>410422200005140014</t>
  </si>
  <si>
    <t>徐梦君</t>
  </si>
  <si>
    <t>410422199809298161</t>
  </si>
  <si>
    <t>郭锦凡</t>
  </si>
  <si>
    <t>410422199910298668</t>
  </si>
  <si>
    <t>苗帅洋</t>
  </si>
  <si>
    <t>410426199902084016</t>
  </si>
  <si>
    <t>叶彤</t>
  </si>
  <si>
    <t>410422200305188140</t>
  </si>
  <si>
    <t>鲁佳婧</t>
  </si>
  <si>
    <t>410422200011159141</t>
  </si>
  <si>
    <t>刘拾阳</t>
  </si>
  <si>
    <t>410422199908038138</t>
  </si>
  <si>
    <t>娄晶晶</t>
  </si>
  <si>
    <t>410422199505191525</t>
  </si>
  <si>
    <t>20221001-20250930</t>
  </si>
  <si>
    <t>赵艳慧</t>
  </si>
  <si>
    <t>410422199911262843</t>
  </si>
  <si>
    <t>司杉杉</t>
  </si>
  <si>
    <t>410422200211270020</t>
  </si>
  <si>
    <t>赵梓帆</t>
  </si>
  <si>
    <t>410422200111094365</t>
  </si>
  <si>
    <t>杜家乐</t>
  </si>
  <si>
    <t>410422200108300017</t>
  </si>
  <si>
    <t>鲁函冰</t>
  </si>
  <si>
    <t>41042220020827002X</t>
  </si>
  <si>
    <t>张弛</t>
  </si>
  <si>
    <t>41042220011014923X</t>
  </si>
  <si>
    <t>梁慧远</t>
  </si>
  <si>
    <t>410422200402102249</t>
  </si>
  <si>
    <t>马静雅</t>
  </si>
  <si>
    <t>410422200111101027</t>
  </si>
  <si>
    <t>朱紫荷</t>
  </si>
  <si>
    <t>410422200305129183</t>
  </si>
  <si>
    <t>赵泸洁</t>
  </si>
  <si>
    <t>410422200106150027</t>
  </si>
  <si>
    <t>宋欣蔚</t>
  </si>
  <si>
    <t>410422200007150064</t>
  </si>
  <si>
    <t>唐晓航</t>
  </si>
  <si>
    <t>410422200004161024</t>
  </si>
  <si>
    <t>李永强</t>
  </si>
  <si>
    <t>410422199711071858</t>
  </si>
  <si>
    <t>马赛楠</t>
  </si>
  <si>
    <t>410422200210040020</t>
  </si>
  <si>
    <t>买世昌</t>
  </si>
  <si>
    <t>410422200101050035</t>
  </si>
  <si>
    <t>张峰晓</t>
  </si>
  <si>
    <t>410422199812121033</t>
  </si>
  <si>
    <t>焦鑫冰</t>
  </si>
  <si>
    <t>410422200101030077</t>
  </si>
  <si>
    <t>徐元敬</t>
  </si>
  <si>
    <t>410422200203300023</t>
  </si>
  <si>
    <t>王梦瑶</t>
  </si>
  <si>
    <t>410422200101310028</t>
  </si>
  <si>
    <t>何晓静</t>
  </si>
  <si>
    <t>410422200301183828</t>
  </si>
  <si>
    <t>杜明珠</t>
  </si>
  <si>
    <t>410422200312091048</t>
  </si>
  <si>
    <t>刘蒙蒙</t>
  </si>
  <si>
    <t>411621199907164648</t>
  </si>
  <si>
    <t>王丹</t>
  </si>
  <si>
    <t>410422200109060027</t>
  </si>
  <si>
    <t>袁明涵</t>
  </si>
  <si>
    <t>410422200010051032</t>
  </si>
  <si>
    <t>河南优途人力资源有限公司</t>
  </si>
  <si>
    <t>韩梦垚</t>
  </si>
  <si>
    <t>410422200103230021</t>
  </si>
  <si>
    <t>周芮竹</t>
  </si>
  <si>
    <t>410422200110300024</t>
  </si>
  <si>
    <t>王星兆</t>
  </si>
  <si>
    <t>410422199704182226</t>
  </si>
  <si>
    <t>李一帆</t>
  </si>
  <si>
    <t>41042219990515001X</t>
  </si>
  <si>
    <t>刘翼霞</t>
  </si>
  <si>
    <t>410422199912137024</t>
  </si>
  <si>
    <t>王佳敏</t>
  </si>
  <si>
    <t>410422200004270044</t>
  </si>
  <si>
    <t>尹赛康</t>
  </si>
  <si>
    <t>410422199911178203</t>
  </si>
  <si>
    <t>邢晓涵</t>
  </si>
  <si>
    <t>410422200011057620</t>
  </si>
  <si>
    <t>郭佳珈</t>
  </si>
  <si>
    <t>41042219991222008X</t>
  </si>
  <si>
    <t>410422199909080047</t>
  </si>
  <si>
    <t>刘宇航</t>
  </si>
  <si>
    <t>410422200106062238</t>
  </si>
  <si>
    <t>刘育芳</t>
  </si>
  <si>
    <t>412825200006272521</t>
  </si>
  <si>
    <t>李婉婷</t>
  </si>
  <si>
    <t>410422200011098123</t>
  </si>
  <si>
    <t>韩露露</t>
  </si>
  <si>
    <t>410422200009209189</t>
  </si>
  <si>
    <t>毛亚仙</t>
  </si>
  <si>
    <t>410422199807168646</t>
  </si>
  <si>
    <t>李启龙</t>
  </si>
  <si>
    <t>410422200003030030</t>
  </si>
  <si>
    <t>吕家明</t>
  </si>
  <si>
    <t>41042220020526541X</t>
  </si>
  <si>
    <t>王志华</t>
  </si>
  <si>
    <t>410422197806205944</t>
  </si>
  <si>
    <t>在岗</t>
  </si>
  <si>
    <t>罗素培</t>
  </si>
  <si>
    <t>410422200004125429</t>
  </si>
  <si>
    <t>卫松叶</t>
  </si>
  <si>
    <t>410422199803180023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</si>
</sst>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28"/>
      <name val="方正小标宋简体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ajor"/>
    </font>
    <font>
      <sz val="14"/>
      <name val="宋体"/>
      <charset val="134"/>
    </font>
    <font>
      <sz val="12"/>
      <name val="黑体"/>
      <charset val="134"/>
    </font>
    <font>
      <sz val="18"/>
      <name val="黑体"/>
      <charset val="134"/>
    </font>
    <font>
      <sz val="18"/>
      <name val="宋体"/>
      <charset val="134"/>
    </font>
    <font>
      <sz val="14"/>
      <name val="宋体"/>
      <charset val="134"/>
      <scheme val="minor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4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6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5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shrinkToFit="1"/>
    </xf>
    <xf numFmtId="0" fontId="5" fillId="0" borderId="8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0" fillId="0" borderId="5" xfId="0" applyFill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49" fontId="13" fillId="4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5" fillId="0" borderId="0" xfId="0" applyFont="1" applyFill="1">
      <alignment vertical="center"/>
    </xf>
    <xf numFmtId="49" fontId="15" fillId="4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31" fontId="17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0" fontId="19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7" fillId="0" borderId="5" xfId="0" applyFont="1" applyFill="1" applyBorder="1" applyAlignment="1" quotePrefix="1">
      <alignment horizontal="center" vertical="center"/>
    </xf>
    <xf numFmtId="0" fontId="11" fillId="0" borderId="5" xfId="0" applyFont="1" applyFill="1" applyBorder="1" applyAlignment="1" quotePrefix="1">
      <alignment horizontal="center" vertical="center" wrapText="1"/>
    </xf>
    <xf numFmtId="49" fontId="5" fillId="0" borderId="5" xfId="0" applyNumberFormat="1" applyFont="1" applyFill="1" applyBorder="1" applyAlignment="1" quotePrefix="1">
      <alignment horizontal="center" vertical="center"/>
    </xf>
    <xf numFmtId="0" fontId="5" fillId="0" borderId="5" xfId="0" applyFont="1" applyFill="1" applyBorder="1" applyAlignment="1" quotePrefix="1">
      <alignment horizontal="center" vertical="center"/>
    </xf>
    <xf numFmtId="0" fontId="9" fillId="0" borderId="5" xfId="0" applyFont="1" applyFill="1" applyBorder="1" applyAlignment="1" quotePrefix="1">
      <alignment horizontal="center" vertical="center" wrapText="1"/>
    </xf>
    <xf numFmtId="0" fontId="10" fillId="0" borderId="5" xfId="0" applyFont="1" applyFill="1" applyBorder="1" applyAlignment="1" quotePrefix="1">
      <alignment horizontal="center" vertical="center" shrinkToFit="1"/>
    </xf>
    <xf numFmtId="0" fontId="11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Desktop\&#9734;&#9734;&#9734;&#9734;&#20154;&#21592;&#20449;&#24687;&#27719;&#24635;\&#20154;&#21592;&#27719;&#24635;--&#39640;&#26657;&#27605;&#19994;&#29983;&#20844;&#30410;&#24615;&#23703;&#20301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360zip$Temp\360$0\&#22478;&#38215;&#27605;&#19994;&#29983;&#22312;&#23703;&#35777;&#26126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360zip$Temp\360$1\&#34917;&#36148;&#30003;&#35831;&#3492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360zip$Temp\360$3\&#39640;&#26657;&#27605;&#19994;&#29983;&#22312;&#23703;&#35777;&#26126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360zip$Temp\360$4\&#34917;&#36148;&#30003;&#35831;&#3492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Desktop\&#23601;&#19994;&#34917;&#21161;&#36164;&#37329;&#26041;&#38754;&#26448;&#26009;\2025&#24180;&#36164;&#37329;&#39044;&#31639;\&#31532;&#19968;&#23395;&#24230;\2.&#22478;&#38215;&#20844;&#30410;&#24615;&#23703;&#20301;\2025&#24180;1-3&#26376;&#22478;&#38215;&#20844;&#30410;&#24615;&#23703;&#20301;&#24037;&#36164;&#25320;&#20184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Desktop\&#9734;&#9734;&#9734;&#9734;&#20154;&#21592;&#20449;&#24687;&#27719;&#24635;\&#20154;&#21592;&#27719;&#24635;--&#26426;&#20851;&#20107;&#1999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Desktop\&#23601;&#19994;&#34917;&#21161;&#36164;&#37329;&#26041;&#38754;&#26448;&#26009;\2025&#24180;&#36164;&#37329;&#39044;&#31639;\&#31532;&#20108;&#23395;&#24230;\4&#20844;&#30410;&#24615;&#23703;&#20301;\&#24179;&#29028;\&#39640;&#26657;&#27605;&#19994;&#29983;&#22312;&#23703;&#35777;&#2612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Desktop\&#23601;&#19994;&#34917;&#21161;&#36164;&#37329;&#26041;&#38754;&#26448;&#26009;\2025&#24180;&#36164;&#37329;&#39044;&#31639;\&#31532;&#20108;&#23395;&#24230;\4&#20844;&#30410;&#24615;&#23703;&#20301;\&#24179;&#29028;\&#34917;&#36148;&#30003;&#35831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Desktop\&#23601;&#19994;&#34917;&#21161;&#36164;&#37329;&#26041;&#38754;&#26448;&#26009;\2025&#24180;&#36164;&#37329;&#39044;&#31639;\&#31532;&#20108;&#23395;&#24230;\4&#20844;&#30410;&#24615;&#23703;&#20301;\&#20248;&#36884;\&#22823;&#23398;&#29983;&#34917;&#36148;&#30003;&#35831;&#26126;&#32454;&#27719;&#24635;&#34920;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Desktop\&#23601;&#19994;&#34917;&#21161;&#36164;&#37329;&#26041;&#38754;&#26448;&#26009;\2025&#24180;&#36164;&#37329;&#39044;&#31639;\&#31532;&#20108;&#23395;&#24230;\4&#20844;&#30410;&#24615;&#23703;&#20301;\&#19968;&#20961;\&#39640;&#26657;&#27605;&#19994;&#29983;&#22312;&#23703;&#35777;&#26126;&#65288;&#24179;&#39030;&#23665;&#19968;&#20961;2025&#24180;4&#26376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Desktop\&#23601;&#19994;&#34917;&#21161;&#36164;&#37329;&#26041;&#38754;&#26448;&#26009;\2025&#24180;&#36164;&#37329;&#39044;&#31639;\&#31532;&#20108;&#23395;&#24230;\4&#20844;&#30410;&#24615;&#23703;&#20301;\&#19968;&#20961;\&#34917;&#36148;&#30003;&#35831;&#34920;&#65288;&#24179;&#39030;&#23665;&#19968;&#20961;2025&#24180;4&#26376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Desktop\&#23601;&#19994;&#34917;&#21161;&#36164;&#37329;&#26041;&#38754;&#26448;&#26009;\2025&#24180;&#36164;&#37329;&#39044;&#31639;\&#31532;&#20108;&#23395;&#24230;\4&#20844;&#30410;&#24615;&#23703;&#20301;\&#22825;&#23433;\2025&#24180;4&#26376;&#39640;&#26657;&#27605;&#19994;&#29983;&#22312;&#23703;&#35777;%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Desktop\&#23601;&#19994;&#34917;&#21161;&#36164;&#37329;&#26041;&#38754;&#26448;&#26009;\2025&#24180;&#36164;&#37329;&#39044;&#31639;\&#31532;&#20108;&#23395;&#24230;\4&#20844;&#30410;&#24615;&#23703;&#20301;\&#22825;&#23433;\2025&#24180;4&#26376;&#39640;&#26657;&#27605;&#19994;&#29983;&#20154;&#21592;&#34917;&#36148;&#30003;&#3583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增"/>
      <sheetName val="Sheet1"/>
    </sheetNames>
    <sheetDataSet>
      <sheetData sheetId="0">
        <row r="3">
          <cell r="C3" t="str">
            <v>身份证号码</v>
          </cell>
          <cell r="D3" t="str">
            <v>性别</v>
          </cell>
          <cell r="E3" t="str">
            <v>年龄</v>
          </cell>
          <cell r="F3" t="str">
            <v>文化程度</v>
          </cell>
          <cell r="G3" t="str">
            <v>毕业时间</v>
          </cell>
          <cell r="H3" t="str">
            <v>毕业院校</v>
          </cell>
          <cell r="I3" t="str">
            <v>专业</v>
          </cell>
          <cell r="J3" t="str">
            <v>家庭困难情况</v>
          </cell>
          <cell r="K3" t="str">
            <v>家庭住址</v>
          </cell>
          <cell r="L3" t="str">
            <v>安置单位</v>
          </cell>
          <cell r="M3" t="str">
            <v>群中回复信息</v>
          </cell>
          <cell r="N3" t="str">
            <v>联系电话</v>
          </cell>
          <cell r="O3" t="str">
            <v>服务期起止时间</v>
          </cell>
          <cell r="P3" t="str">
            <v>劳务派遣公司</v>
          </cell>
          <cell r="Q3" t="str">
            <v>退出时间</v>
          </cell>
        </row>
        <row r="4">
          <cell r="C4" t="str">
            <v>41018519941115401X</v>
          </cell>
          <cell r="D4" t="str">
            <v>男</v>
          </cell>
          <cell r="E4">
            <v>30</v>
          </cell>
          <cell r="F4" t="str">
            <v>专科</v>
          </cell>
        </row>
        <row r="4">
          <cell r="J4" t="str">
            <v>母亲患病</v>
          </cell>
        </row>
        <row r="4">
          <cell r="L4" t="str">
            <v>【平顶山】叶县九龙街道办事处</v>
          </cell>
          <cell r="M4" t="str">
            <v>信访办</v>
          </cell>
          <cell r="N4" t="str">
            <v>18768968759</v>
          </cell>
          <cell r="O4" t="str">
            <v>20200101-20221231</v>
          </cell>
          <cell r="P4" t="str">
            <v>叶县中业人力资源有限公司</v>
          </cell>
          <cell r="Q4" t="str">
            <v>20221231</v>
          </cell>
        </row>
        <row r="5">
          <cell r="C5" t="str">
            <v>410422199410200054</v>
          </cell>
          <cell r="D5" t="str">
            <v>男</v>
          </cell>
          <cell r="E5">
            <v>31</v>
          </cell>
          <cell r="F5" t="str">
            <v>本科</v>
          </cell>
        </row>
        <row r="5">
          <cell r="J5" t="str">
            <v>单亲（父母离异）</v>
          </cell>
        </row>
        <row r="5">
          <cell r="L5" t="str">
            <v>【平顶山】叶县九龙街道办事处</v>
          </cell>
        </row>
        <row r="5">
          <cell r="N5" t="str">
            <v>17600306283</v>
          </cell>
          <cell r="O5" t="str">
            <v>20200101-20221231</v>
          </cell>
          <cell r="P5" t="str">
            <v>叶县中业人力资源有限公司</v>
          </cell>
          <cell r="Q5" t="str">
            <v>20200331</v>
          </cell>
        </row>
        <row r="6">
          <cell r="C6" t="str">
            <v>410422199206240016</v>
          </cell>
          <cell r="D6" t="str">
            <v>男</v>
          </cell>
          <cell r="E6">
            <v>33</v>
          </cell>
          <cell r="F6" t="str">
            <v>专科</v>
          </cell>
        </row>
        <row r="6">
          <cell r="J6" t="str">
            <v>享受低保待遇家庭</v>
          </cell>
        </row>
        <row r="6">
          <cell r="L6" t="str">
            <v>【平顶山】叶县财政局</v>
          </cell>
          <cell r="M6" t="str">
            <v>政府采购管理办公室</v>
          </cell>
          <cell r="N6" t="str">
            <v>13393789779</v>
          </cell>
          <cell r="O6" t="str">
            <v>20200101-20221231</v>
          </cell>
          <cell r="P6" t="str">
            <v>叶县中业人力资源有限公司</v>
          </cell>
          <cell r="Q6" t="str">
            <v>20221231</v>
          </cell>
        </row>
        <row r="7">
          <cell r="C7" t="str">
            <v>410422199411250029</v>
          </cell>
          <cell r="D7" t="str">
            <v>女</v>
          </cell>
          <cell r="E7">
            <v>30</v>
          </cell>
          <cell r="F7" t="str">
            <v>专科</v>
          </cell>
        </row>
        <row r="7">
          <cell r="J7" t="str">
            <v>单亲（父亲因病死亡）</v>
          </cell>
        </row>
        <row r="7">
          <cell r="L7" t="str">
            <v>【平顶山】叶县财政局</v>
          </cell>
          <cell r="M7" t="str">
            <v>企业股</v>
          </cell>
          <cell r="N7" t="str">
            <v>15886770613</v>
          </cell>
          <cell r="O7" t="str">
            <v>20200101-20221231</v>
          </cell>
          <cell r="P7" t="str">
            <v>叶县中业人力资源有限公司</v>
          </cell>
          <cell r="Q7" t="str">
            <v>20221231</v>
          </cell>
        </row>
        <row r="8">
          <cell r="C8" t="str">
            <v>41042219961026102x</v>
          </cell>
          <cell r="D8" t="str">
            <v>女</v>
          </cell>
          <cell r="E8">
            <v>29</v>
          </cell>
          <cell r="F8" t="str">
            <v>专科</v>
          </cell>
        </row>
        <row r="8">
          <cell r="J8" t="str">
            <v>其他</v>
          </cell>
        </row>
        <row r="8">
          <cell r="L8" t="str">
            <v>【平顶山】叶县财政局</v>
          </cell>
          <cell r="M8" t="str">
            <v>国资股</v>
          </cell>
          <cell r="N8" t="str">
            <v>18749607702</v>
          </cell>
          <cell r="O8" t="str">
            <v>20200101-20221231</v>
          </cell>
          <cell r="P8" t="str">
            <v>叶县中业人力资源有限公司</v>
          </cell>
          <cell r="Q8" t="str">
            <v>20221231</v>
          </cell>
        </row>
        <row r="9">
          <cell r="C9" t="str">
            <v>410422199308035929</v>
          </cell>
          <cell r="D9" t="str">
            <v>女</v>
          </cell>
          <cell r="E9">
            <v>32</v>
          </cell>
          <cell r="F9" t="str">
            <v>专科</v>
          </cell>
        </row>
        <row r="9">
          <cell r="J9" t="str">
            <v>登记失业半年以上</v>
          </cell>
        </row>
        <row r="9">
          <cell r="L9" t="str">
            <v>叶县劳动就业服务中心</v>
          </cell>
          <cell r="M9" t="str">
            <v>培训股</v>
          </cell>
          <cell r="N9" t="str">
            <v>18103753488</v>
          </cell>
          <cell r="O9" t="str">
            <v>20200101-20221231</v>
          </cell>
          <cell r="P9" t="str">
            <v>叶县中业人力资源有限公司</v>
          </cell>
          <cell r="Q9" t="str">
            <v>20221231</v>
          </cell>
        </row>
        <row r="10">
          <cell r="C10" t="str">
            <v>410422199410110024</v>
          </cell>
          <cell r="D10" t="str">
            <v>女</v>
          </cell>
          <cell r="E10">
            <v>31</v>
          </cell>
          <cell r="F10" t="str">
            <v>专科</v>
          </cell>
        </row>
        <row r="10">
          <cell r="J10" t="str">
            <v>享受低保待遇家庭</v>
          </cell>
        </row>
        <row r="10">
          <cell r="L10" t="str">
            <v>叶县劳动就业服务中心</v>
          </cell>
        </row>
        <row r="10">
          <cell r="N10" t="str">
            <v>13721893956</v>
          </cell>
          <cell r="O10" t="str">
            <v>20200101-20221231</v>
          </cell>
          <cell r="P10" t="str">
            <v>叶县中业人力资源有限公司</v>
          </cell>
          <cell r="Q10" t="str">
            <v>20220118</v>
          </cell>
        </row>
        <row r="11">
          <cell r="C11" t="str">
            <v>41042219950123003X</v>
          </cell>
          <cell r="D11" t="str">
            <v>男</v>
          </cell>
          <cell r="E11">
            <v>30</v>
          </cell>
          <cell r="F11" t="str">
            <v>专科</v>
          </cell>
        </row>
        <row r="11">
          <cell r="J11" t="str">
            <v>享受低保待遇家庭</v>
          </cell>
        </row>
        <row r="11">
          <cell r="L11" t="str">
            <v>叶县劳动就业服务中心</v>
          </cell>
          <cell r="M11" t="str">
            <v>培训股</v>
          </cell>
          <cell r="N11" t="str">
            <v>15137525643</v>
          </cell>
          <cell r="O11" t="str">
            <v>20200101-20221231</v>
          </cell>
          <cell r="P11" t="str">
            <v>叶县中业人力资源有限公司</v>
          </cell>
          <cell r="Q11" t="str">
            <v>20221231</v>
          </cell>
        </row>
        <row r="12">
          <cell r="C12" t="str">
            <v>410422199410160021</v>
          </cell>
          <cell r="D12" t="str">
            <v>女</v>
          </cell>
          <cell r="E12">
            <v>31</v>
          </cell>
          <cell r="F12" t="str">
            <v>专科</v>
          </cell>
        </row>
        <row r="12">
          <cell r="J12" t="str">
            <v>父亲患病</v>
          </cell>
        </row>
        <row r="12">
          <cell r="L12" t="str">
            <v>叶县人力资源和社会保障局</v>
          </cell>
          <cell r="M12" t="str">
            <v>劳动监察大队</v>
          </cell>
          <cell r="N12" t="str">
            <v>13323902392</v>
          </cell>
          <cell r="O12" t="str">
            <v>20200101-20221231</v>
          </cell>
          <cell r="P12" t="str">
            <v>叶县中业人力资源有限公司</v>
          </cell>
          <cell r="Q12" t="str">
            <v>20221231</v>
          </cell>
        </row>
        <row r="13">
          <cell r="C13" t="str">
            <v>410422199512280024</v>
          </cell>
          <cell r="D13" t="str">
            <v>女</v>
          </cell>
          <cell r="E13">
            <v>29</v>
          </cell>
          <cell r="F13" t="str">
            <v>专科</v>
          </cell>
        </row>
        <row r="13">
          <cell r="J13" t="str">
            <v>享受低保待遇家庭</v>
          </cell>
        </row>
        <row r="13">
          <cell r="L13" t="str">
            <v>叶县人力资源和社会保障局</v>
          </cell>
        </row>
        <row r="13">
          <cell r="N13" t="str">
            <v>13781866722</v>
          </cell>
          <cell r="O13" t="str">
            <v>20200101-20221231</v>
          </cell>
          <cell r="P13" t="str">
            <v>叶县中业人力资源有限公司</v>
          </cell>
          <cell r="Q13" t="str">
            <v>20210930</v>
          </cell>
        </row>
        <row r="14">
          <cell r="C14" t="str">
            <v>410422199808077025</v>
          </cell>
          <cell r="D14" t="str">
            <v>女</v>
          </cell>
          <cell r="E14">
            <v>27</v>
          </cell>
          <cell r="F14" t="str">
            <v>专科</v>
          </cell>
        </row>
        <row r="14">
          <cell r="J14" t="str">
            <v>单亲（父母离异）</v>
          </cell>
        </row>
        <row r="14">
          <cell r="L14" t="str">
            <v>叶县人力资源和社会保障局</v>
          </cell>
          <cell r="M14" t="str">
            <v>社保卡管理中心</v>
          </cell>
          <cell r="N14" t="str">
            <v>13183352625</v>
          </cell>
          <cell r="O14" t="str">
            <v>20200101-20221231</v>
          </cell>
          <cell r="P14" t="str">
            <v>叶县中业人力资源有限公司</v>
          </cell>
          <cell r="Q14" t="str">
            <v>20221231</v>
          </cell>
        </row>
        <row r="15">
          <cell r="C15" t="str">
            <v>410422199611148678</v>
          </cell>
          <cell r="D15" t="str">
            <v>男</v>
          </cell>
          <cell r="E15">
            <v>28</v>
          </cell>
          <cell r="F15" t="str">
            <v>专科</v>
          </cell>
        </row>
        <row r="15">
          <cell r="J15" t="str">
            <v>单亲（父母离异）</v>
          </cell>
        </row>
        <row r="15">
          <cell r="L15" t="str">
            <v>叶县人力资源和社会保障局</v>
          </cell>
        </row>
        <row r="15">
          <cell r="N15" t="str">
            <v>16692534569</v>
          </cell>
          <cell r="O15" t="str">
            <v>20200101-20221231</v>
          </cell>
          <cell r="P15" t="str">
            <v>叶县中业人力资源有限公司</v>
          </cell>
          <cell r="Q15" t="str">
            <v>20200731</v>
          </cell>
        </row>
        <row r="16">
          <cell r="C16" t="str">
            <v>410422199605225921</v>
          </cell>
          <cell r="D16" t="str">
            <v>女</v>
          </cell>
          <cell r="E16">
            <v>29</v>
          </cell>
          <cell r="F16" t="str">
            <v>专科</v>
          </cell>
        </row>
        <row r="16">
          <cell r="J16" t="str">
            <v>建档立卡农村贫困家庭</v>
          </cell>
        </row>
        <row r="16">
          <cell r="L16" t="str">
            <v>叶县人力资源和社会保障局</v>
          </cell>
        </row>
        <row r="16">
          <cell r="N16" t="str">
            <v>18296535801</v>
          </cell>
          <cell r="O16" t="str">
            <v>20200101-20221231</v>
          </cell>
          <cell r="P16" t="str">
            <v>叶县中业人力资源有限公司</v>
          </cell>
          <cell r="Q16" t="str">
            <v>20211031</v>
          </cell>
        </row>
        <row r="17">
          <cell r="C17" t="str">
            <v>410422199801170016</v>
          </cell>
          <cell r="D17" t="str">
            <v>男</v>
          </cell>
          <cell r="E17">
            <v>27</v>
          </cell>
          <cell r="F17" t="str">
            <v>专科</v>
          </cell>
        </row>
        <row r="17">
          <cell r="J17" t="str">
            <v>其他</v>
          </cell>
        </row>
        <row r="17">
          <cell r="L17" t="str">
            <v>叶县人力资源和社会保障局</v>
          </cell>
        </row>
        <row r="17">
          <cell r="N17" t="str">
            <v>18937546989</v>
          </cell>
          <cell r="O17" t="str">
            <v>20200101-20221231</v>
          </cell>
          <cell r="P17" t="str">
            <v>叶县中业人力资源有限公司</v>
          </cell>
          <cell r="Q17" t="str">
            <v>20200930</v>
          </cell>
        </row>
        <row r="18">
          <cell r="C18" t="str">
            <v>410422199602238110</v>
          </cell>
          <cell r="D18" t="str">
            <v>男</v>
          </cell>
          <cell r="E18">
            <v>29</v>
          </cell>
          <cell r="F18" t="str">
            <v>本科</v>
          </cell>
        </row>
        <row r="18">
          <cell r="J18" t="str">
            <v>父亲患病</v>
          </cell>
        </row>
        <row r="18">
          <cell r="L18" t="str">
            <v>叶县人力资源和社会保障局</v>
          </cell>
        </row>
        <row r="18">
          <cell r="N18" t="str">
            <v>15638656933</v>
          </cell>
          <cell r="O18" t="str">
            <v>20200101-20221231</v>
          </cell>
          <cell r="P18" t="str">
            <v>叶县中业人力资源有限公司</v>
          </cell>
          <cell r="Q18" t="str">
            <v>20201231</v>
          </cell>
        </row>
        <row r="19">
          <cell r="C19" t="str">
            <v>41042219970728915x</v>
          </cell>
          <cell r="D19" t="str">
            <v>男</v>
          </cell>
          <cell r="E19">
            <v>28</v>
          </cell>
          <cell r="F19" t="str">
            <v>专科</v>
          </cell>
        </row>
        <row r="19">
          <cell r="J19" t="str">
            <v>母亲患病</v>
          </cell>
        </row>
        <row r="19">
          <cell r="L19" t="str">
            <v>叶县人力资源和社会保障局</v>
          </cell>
          <cell r="M19" t="str">
            <v>事业单位人事管理股</v>
          </cell>
          <cell r="N19" t="str">
            <v>15938982345</v>
          </cell>
          <cell r="O19" t="str">
            <v>20200101-20221231</v>
          </cell>
          <cell r="P19" t="str">
            <v>叶县中业人力资源有限公司</v>
          </cell>
          <cell r="Q19" t="str">
            <v>20221231</v>
          </cell>
        </row>
        <row r="20">
          <cell r="C20" t="str">
            <v>410422199801270025</v>
          </cell>
          <cell r="D20" t="str">
            <v>女</v>
          </cell>
          <cell r="E20">
            <v>27</v>
          </cell>
          <cell r="F20" t="str">
            <v>专科</v>
          </cell>
        </row>
        <row r="20">
          <cell r="J20" t="str">
            <v>父母双方国企下岗失业</v>
          </cell>
        </row>
        <row r="20">
          <cell r="L20" t="str">
            <v>叶县人力资源和社会保障局</v>
          </cell>
          <cell r="M20" t="str">
            <v>工资福利股</v>
          </cell>
          <cell r="N20" t="str">
            <v>18837526868</v>
          </cell>
          <cell r="O20" t="str">
            <v>20200101-20221231</v>
          </cell>
          <cell r="P20" t="str">
            <v>叶县中业人力资源有限公司</v>
          </cell>
          <cell r="Q20" t="str">
            <v>20220731</v>
          </cell>
        </row>
        <row r="21">
          <cell r="C21" t="str">
            <v>410422199507070030</v>
          </cell>
          <cell r="D21" t="str">
            <v>男</v>
          </cell>
          <cell r="E21">
            <v>30</v>
          </cell>
          <cell r="F21" t="str">
            <v>专科</v>
          </cell>
        </row>
        <row r="21">
          <cell r="J21" t="str">
            <v>单亲（父母离异）</v>
          </cell>
        </row>
        <row r="21">
          <cell r="L21" t="str">
            <v>叶县人力资源和社会保障局</v>
          </cell>
          <cell r="M21" t="str">
            <v>人力资源流动管理股</v>
          </cell>
          <cell r="N21" t="str">
            <v>15837578889</v>
          </cell>
          <cell r="O21" t="str">
            <v>20200101-20221231</v>
          </cell>
          <cell r="P21" t="str">
            <v>叶县中业人力资源有限公司</v>
          </cell>
          <cell r="Q21" t="str">
            <v>20221231</v>
          </cell>
        </row>
        <row r="22">
          <cell r="C22" t="str">
            <v>41042219930908102X</v>
          </cell>
          <cell r="D22" t="str">
            <v>女</v>
          </cell>
          <cell r="E22">
            <v>32</v>
          </cell>
          <cell r="F22" t="str">
            <v>本科</v>
          </cell>
        </row>
        <row r="22">
          <cell r="J22" t="str">
            <v>建档立卡农村贫困家庭</v>
          </cell>
        </row>
        <row r="22">
          <cell r="L22" t="str">
            <v>叶县人力资源和社会保障局</v>
          </cell>
        </row>
        <row r="22">
          <cell r="N22" t="str">
            <v>15518889014</v>
          </cell>
          <cell r="O22" t="str">
            <v>20200101-20221231</v>
          </cell>
          <cell r="P22" t="str">
            <v>叶县中业人力资源有限公司</v>
          </cell>
          <cell r="Q22" t="str">
            <v>20200731</v>
          </cell>
        </row>
        <row r="23">
          <cell r="C23" t="str">
            <v>410422198904154989</v>
          </cell>
          <cell r="D23" t="str">
            <v>女</v>
          </cell>
          <cell r="E23">
            <v>36</v>
          </cell>
          <cell r="F23" t="str">
            <v>专科</v>
          </cell>
        </row>
        <row r="23">
          <cell r="J23" t="str">
            <v>母亲患病</v>
          </cell>
        </row>
        <row r="23">
          <cell r="L23" t="str">
            <v>叶县社会保险事业局机关事业中心</v>
          </cell>
          <cell r="M23" t="str">
            <v>注册受理岗</v>
          </cell>
          <cell r="N23" t="str">
            <v>13283064900</v>
          </cell>
          <cell r="O23" t="str">
            <v>20200101-20221231</v>
          </cell>
          <cell r="P23" t="str">
            <v>叶县中业人力资源有限公司</v>
          </cell>
          <cell r="Q23" t="str">
            <v>20221231</v>
          </cell>
        </row>
        <row r="24">
          <cell r="C24" t="str">
            <v>410422199809010025</v>
          </cell>
          <cell r="D24" t="str">
            <v>女</v>
          </cell>
          <cell r="E24">
            <v>27</v>
          </cell>
          <cell r="F24" t="str">
            <v>专科</v>
          </cell>
        </row>
        <row r="24">
          <cell r="J24" t="str">
            <v>单亲（父母离异）</v>
          </cell>
        </row>
        <row r="24">
          <cell r="L24" t="str">
            <v>叶县社会保险事业局机关事业中心</v>
          </cell>
          <cell r="M24" t="str">
            <v>企业受理岗</v>
          </cell>
          <cell r="N24" t="str">
            <v>15617988996</v>
          </cell>
          <cell r="O24" t="str">
            <v>20200101-20221231</v>
          </cell>
          <cell r="P24" t="str">
            <v>叶县中业人力资源有限公司</v>
          </cell>
          <cell r="Q24" t="str">
            <v>20221231</v>
          </cell>
        </row>
        <row r="25">
          <cell r="C25" t="str">
            <v>412826198907166044</v>
          </cell>
          <cell r="D25" t="str">
            <v>女</v>
          </cell>
          <cell r="E25">
            <v>36</v>
          </cell>
          <cell r="F25" t="str">
            <v>本科</v>
          </cell>
        </row>
        <row r="25">
          <cell r="J25" t="str">
            <v>母亲患病</v>
          </cell>
        </row>
        <row r="25">
          <cell r="L25" t="str">
            <v>叶县社会保险事业局机关事业中心</v>
          </cell>
          <cell r="M25" t="str">
            <v>财务室</v>
          </cell>
          <cell r="N25" t="str">
            <v>15890079303</v>
          </cell>
          <cell r="O25" t="str">
            <v>20200101-20221231</v>
          </cell>
          <cell r="P25" t="str">
            <v>叶县中业人力资源有限公司</v>
          </cell>
          <cell r="Q25" t="str">
            <v>20221231</v>
          </cell>
        </row>
        <row r="26">
          <cell r="C26" t="str">
            <v>410425199108206040</v>
          </cell>
          <cell r="D26" t="str">
            <v>女</v>
          </cell>
          <cell r="E26">
            <v>34</v>
          </cell>
          <cell r="F26" t="str">
            <v>专科</v>
          </cell>
        </row>
        <row r="26">
          <cell r="J26" t="str">
            <v>单亲（父母离异）</v>
          </cell>
        </row>
        <row r="26">
          <cell r="L26" t="str">
            <v>叶县社会保险事业局机关事业中心</v>
          </cell>
          <cell r="M26" t="str">
            <v>机关事业支付</v>
          </cell>
          <cell r="N26" t="str">
            <v>17737563331</v>
          </cell>
          <cell r="O26" t="str">
            <v>20200101-20221231</v>
          </cell>
          <cell r="P26" t="str">
            <v>叶县中业人力资源有限公司</v>
          </cell>
          <cell r="Q26" t="str">
            <v>20221231</v>
          </cell>
        </row>
        <row r="27">
          <cell r="C27" t="str">
            <v>410422199205014316</v>
          </cell>
          <cell r="D27" t="str">
            <v>男</v>
          </cell>
          <cell r="E27">
            <v>33</v>
          </cell>
          <cell r="F27" t="str">
            <v>专科</v>
          </cell>
        </row>
        <row r="27">
          <cell r="J27" t="str">
            <v>建档立卡农村贫困家庭</v>
          </cell>
        </row>
        <row r="27">
          <cell r="L27" t="str">
            <v>叶县社会保险事业局机关事业中心</v>
          </cell>
          <cell r="M27" t="str">
            <v>办公室</v>
          </cell>
          <cell r="N27" t="str">
            <v>13213066919</v>
          </cell>
          <cell r="O27" t="str">
            <v>20200101-20221231</v>
          </cell>
          <cell r="P27" t="str">
            <v>叶县中业人力资源有限公司</v>
          </cell>
          <cell r="Q27" t="str">
            <v>20221231</v>
          </cell>
        </row>
        <row r="28">
          <cell r="C28" t="str">
            <v>410422199901110010</v>
          </cell>
          <cell r="D28" t="str">
            <v>男</v>
          </cell>
          <cell r="E28">
            <v>26</v>
          </cell>
          <cell r="F28" t="str">
            <v>专科</v>
          </cell>
        </row>
        <row r="28">
          <cell r="J28" t="str">
            <v>单亲（父母离异）</v>
          </cell>
        </row>
        <row r="28">
          <cell r="L28" t="str">
            <v>【平顶山】叶县工业和信息化局</v>
          </cell>
        </row>
        <row r="28">
          <cell r="N28" t="str">
            <v>15938963900</v>
          </cell>
          <cell r="O28" t="str">
            <v>20200101-20221231</v>
          </cell>
          <cell r="P28" t="str">
            <v>叶县中业人力资源有限公司</v>
          </cell>
          <cell r="Q28" t="str">
            <v>20210531</v>
          </cell>
        </row>
        <row r="29">
          <cell r="C29" t="str">
            <v>410422199309259131</v>
          </cell>
          <cell r="D29" t="str">
            <v>男</v>
          </cell>
          <cell r="E29">
            <v>32</v>
          </cell>
          <cell r="F29" t="str">
            <v>专科</v>
          </cell>
        </row>
        <row r="29">
          <cell r="J29" t="str">
            <v>单亲（父亲因病死亡）</v>
          </cell>
        </row>
        <row r="29">
          <cell r="L29" t="str">
            <v>【平顶山】叶县工业和信息化局</v>
          </cell>
        </row>
        <row r="29">
          <cell r="N29" t="str">
            <v>15038873630</v>
          </cell>
          <cell r="O29" t="str">
            <v>20200101-20221231</v>
          </cell>
          <cell r="P29" t="str">
            <v>叶县中业人力资源有限公司</v>
          </cell>
          <cell r="Q29" t="str">
            <v>20201020</v>
          </cell>
        </row>
        <row r="30">
          <cell r="C30" t="str">
            <v>41042219971015001X</v>
          </cell>
          <cell r="D30" t="str">
            <v>男</v>
          </cell>
          <cell r="E30">
            <v>28</v>
          </cell>
          <cell r="F30" t="str">
            <v>专科</v>
          </cell>
        </row>
        <row r="30">
          <cell r="J30" t="str">
            <v>父亲患病</v>
          </cell>
        </row>
        <row r="30">
          <cell r="L30" t="str">
            <v>【平顶山】叶县公安局</v>
          </cell>
          <cell r="M30" t="str">
            <v>刑侦大队技术室</v>
          </cell>
          <cell r="N30" t="str">
            <v>15237530736</v>
          </cell>
          <cell r="O30" t="str">
            <v>20200101-20221231</v>
          </cell>
          <cell r="P30" t="str">
            <v>叶县中业人力资源有限公司</v>
          </cell>
          <cell r="Q30" t="str">
            <v>20221231</v>
          </cell>
        </row>
        <row r="31">
          <cell r="C31" t="str">
            <v>410422199506160026</v>
          </cell>
          <cell r="D31" t="str">
            <v>女</v>
          </cell>
          <cell r="E31">
            <v>30</v>
          </cell>
          <cell r="F31" t="str">
            <v>专科</v>
          </cell>
        </row>
        <row r="31">
          <cell r="J31" t="str">
            <v>享受低保待遇家庭</v>
          </cell>
        </row>
        <row r="31">
          <cell r="L31" t="str">
            <v>【平顶山】叶县公安局</v>
          </cell>
        </row>
        <row r="31">
          <cell r="N31" t="str">
            <v>15886787670</v>
          </cell>
          <cell r="O31" t="str">
            <v>20200101-20221231</v>
          </cell>
          <cell r="P31" t="str">
            <v>叶县中业人力资源有限公司</v>
          </cell>
          <cell r="Q31" t="str">
            <v>20211130</v>
          </cell>
        </row>
        <row r="32">
          <cell r="C32" t="str">
            <v>410402199311255628</v>
          </cell>
          <cell r="D32" t="str">
            <v>女</v>
          </cell>
          <cell r="E32">
            <v>31</v>
          </cell>
          <cell r="F32" t="str">
            <v>专科</v>
          </cell>
        </row>
        <row r="32">
          <cell r="J32" t="str">
            <v>登记失业半年以上</v>
          </cell>
        </row>
        <row r="32">
          <cell r="L32" t="str">
            <v>【平顶山】叶县公安局</v>
          </cell>
        </row>
        <row r="32">
          <cell r="N32" t="str">
            <v>15037583258</v>
          </cell>
          <cell r="O32" t="str">
            <v>20200101-20221231</v>
          </cell>
          <cell r="P32" t="str">
            <v>叶县中业人力资源有限公司</v>
          </cell>
          <cell r="Q32" t="str">
            <v>20201231</v>
          </cell>
        </row>
        <row r="33">
          <cell r="C33" t="str">
            <v>411423199009255021</v>
          </cell>
          <cell r="D33" t="str">
            <v>女</v>
          </cell>
          <cell r="E33">
            <v>35</v>
          </cell>
          <cell r="F33" t="str">
            <v>本科</v>
          </cell>
        </row>
        <row r="33">
          <cell r="J33" t="str">
            <v>父亲患病</v>
          </cell>
        </row>
        <row r="33">
          <cell r="L33" t="str">
            <v>【平顶山】叶县公安局</v>
          </cell>
        </row>
        <row r="33">
          <cell r="N33" t="str">
            <v>18239731260</v>
          </cell>
          <cell r="O33" t="str">
            <v>20200101-20221231</v>
          </cell>
          <cell r="P33" t="str">
            <v>叶县中业人力资源有限公司</v>
          </cell>
          <cell r="Q33" t="str">
            <v>20200331</v>
          </cell>
        </row>
        <row r="34">
          <cell r="C34" t="str">
            <v>410422199710197045</v>
          </cell>
          <cell r="D34" t="str">
            <v>女</v>
          </cell>
          <cell r="E34">
            <v>28</v>
          </cell>
          <cell r="F34" t="str">
            <v>专科</v>
          </cell>
        </row>
        <row r="34">
          <cell r="J34" t="str">
            <v>其他</v>
          </cell>
        </row>
        <row r="34">
          <cell r="L34" t="str">
            <v>【平顶山】叶县公安局</v>
          </cell>
          <cell r="M34" t="str">
            <v>刑侦大队技术室</v>
          </cell>
          <cell r="N34" t="str">
            <v>15938981421</v>
          </cell>
          <cell r="O34" t="str">
            <v>20200101-20221231</v>
          </cell>
          <cell r="P34" t="str">
            <v>叶县中业人力资源有限公司</v>
          </cell>
          <cell r="Q34" t="str">
            <v>20221231</v>
          </cell>
        </row>
        <row r="35">
          <cell r="C35" t="str">
            <v>410422199710090029</v>
          </cell>
          <cell r="D35" t="str">
            <v>女</v>
          </cell>
          <cell r="E35">
            <v>28</v>
          </cell>
          <cell r="F35" t="str">
            <v>专科</v>
          </cell>
        </row>
        <row r="35">
          <cell r="J35" t="str">
            <v>享受低保待遇家庭</v>
          </cell>
        </row>
        <row r="35">
          <cell r="L35" t="str">
            <v>【平顶山】叶县公安局</v>
          </cell>
          <cell r="M35" t="str">
            <v>法制室</v>
          </cell>
          <cell r="N35" t="str">
            <v>15836988201</v>
          </cell>
          <cell r="O35" t="str">
            <v>20200101-20221231</v>
          </cell>
          <cell r="P35" t="str">
            <v>叶县中业人力资源有限公司</v>
          </cell>
          <cell r="Q35" t="str">
            <v>20221231</v>
          </cell>
        </row>
        <row r="36">
          <cell r="C36" t="str">
            <v>410422199601190020</v>
          </cell>
          <cell r="D36" t="str">
            <v>女</v>
          </cell>
          <cell r="E36">
            <v>29</v>
          </cell>
          <cell r="F36" t="str">
            <v>专科</v>
          </cell>
        </row>
        <row r="36">
          <cell r="J36" t="str">
            <v>登记失业半年以上</v>
          </cell>
        </row>
        <row r="36">
          <cell r="L36" t="str">
            <v>【平顶山】叶县公安局</v>
          </cell>
          <cell r="M36" t="str">
            <v>治安大队</v>
          </cell>
          <cell r="N36" t="str">
            <v>18530885158</v>
          </cell>
          <cell r="O36" t="str">
            <v>20200101-20221231</v>
          </cell>
          <cell r="P36" t="str">
            <v>叶县中业人力资源有限公司</v>
          </cell>
          <cell r="Q36" t="str">
            <v>20221231</v>
          </cell>
        </row>
        <row r="37">
          <cell r="C37" t="str">
            <v>410422199406020026</v>
          </cell>
          <cell r="D37" t="str">
            <v>女</v>
          </cell>
          <cell r="E37">
            <v>31</v>
          </cell>
          <cell r="F37" t="str">
            <v>专科</v>
          </cell>
        </row>
        <row r="37">
          <cell r="J37" t="str">
            <v>享受低保待遇家庭</v>
          </cell>
        </row>
        <row r="37">
          <cell r="L37" t="str">
            <v>【平顶山】叶县公安局</v>
          </cell>
        </row>
        <row r="37">
          <cell r="N37" t="str">
            <v>15537558444</v>
          </cell>
          <cell r="O37" t="str">
            <v>20200101-20221231</v>
          </cell>
          <cell r="P37" t="str">
            <v>叶县中业人力资源有限公司</v>
          </cell>
          <cell r="Q37" t="str">
            <v>20210631</v>
          </cell>
        </row>
        <row r="38">
          <cell r="C38" t="str">
            <v>410422199105077010</v>
          </cell>
          <cell r="D38" t="str">
            <v>男</v>
          </cell>
          <cell r="E38">
            <v>34</v>
          </cell>
          <cell r="F38" t="str">
            <v>专科</v>
          </cell>
        </row>
        <row r="38">
          <cell r="J38" t="str">
            <v>单亲（父母离异）</v>
          </cell>
        </row>
        <row r="38">
          <cell r="L38" t="str">
            <v>【平顶山】叶县公安局</v>
          </cell>
        </row>
        <row r="38">
          <cell r="N38" t="str">
            <v>15837581199</v>
          </cell>
          <cell r="O38" t="str">
            <v>20200101-20221231</v>
          </cell>
          <cell r="P38" t="str">
            <v>叶县中业人力资源有限公司</v>
          </cell>
          <cell r="Q38" t="str">
            <v>20211031</v>
          </cell>
        </row>
        <row r="39">
          <cell r="C39" t="str">
            <v>410422199511188138</v>
          </cell>
          <cell r="D39" t="str">
            <v>男</v>
          </cell>
          <cell r="E39">
            <v>29</v>
          </cell>
          <cell r="F39" t="str">
            <v>专科</v>
          </cell>
        </row>
        <row r="39">
          <cell r="J39" t="str">
            <v>单亲（母亲因病死亡）</v>
          </cell>
        </row>
        <row r="39">
          <cell r="L39" t="str">
            <v>叶县龚店镇人民政府</v>
          </cell>
          <cell r="M39" t="str">
            <v>党政办公室</v>
          </cell>
          <cell r="N39" t="str">
            <v>18317691194</v>
          </cell>
          <cell r="O39" t="str">
            <v>20200101-20221231</v>
          </cell>
          <cell r="P39" t="str">
            <v>叶县中业人力资源有限公司</v>
          </cell>
          <cell r="Q39" t="str">
            <v>20221231</v>
          </cell>
        </row>
        <row r="40">
          <cell r="C40" t="str">
            <v>410422199612080038</v>
          </cell>
          <cell r="D40" t="str">
            <v>男</v>
          </cell>
          <cell r="E40">
            <v>28</v>
          </cell>
          <cell r="F40" t="str">
            <v>专科</v>
          </cell>
        </row>
        <row r="40">
          <cell r="J40" t="str">
            <v>单亲（母亲死亡）</v>
          </cell>
        </row>
        <row r="40">
          <cell r="L40" t="str">
            <v>叶县盐都街道办事处</v>
          </cell>
        </row>
        <row r="40">
          <cell r="N40" t="str">
            <v>18203752569</v>
          </cell>
          <cell r="O40" t="str">
            <v>20200101-20221231</v>
          </cell>
          <cell r="P40" t="str">
            <v>叶县中业人力资源有限公司</v>
          </cell>
          <cell r="Q40">
            <v>20210118</v>
          </cell>
        </row>
        <row r="41">
          <cell r="C41" t="str">
            <v>410422199507280023X</v>
          </cell>
          <cell r="D41" t="str">
            <v>女</v>
          </cell>
          <cell r="E41">
            <v>30</v>
          </cell>
          <cell r="F41" t="str">
            <v>本科</v>
          </cell>
        </row>
        <row r="41">
          <cell r="J41" t="str">
            <v>单亲（父母离异）</v>
          </cell>
        </row>
        <row r="41">
          <cell r="L41" t="str">
            <v>【平顶山】叶县田庄乡人民政府</v>
          </cell>
        </row>
        <row r="41">
          <cell r="N41" t="str">
            <v>15738360201</v>
          </cell>
          <cell r="O41" t="str">
            <v>20200101-20221231</v>
          </cell>
          <cell r="P41" t="str">
            <v>叶县中业人力资源有限公司</v>
          </cell>
          <cell r="Q41">
            <v>20200831</v>
          </cell>
        </row>
        <row r="42">
          <cell r="C42" t="str">
            <v>410422199707284842</v>
          </cell>
          <cell r="D42" t="str">
            <v>女</v>
          </cell>
          <cell r="E42">
            <v>28</v>
          </cell>
          <cell r="F42" t="str">
            <v>专科</v>
          </cell>
        </row>
        <row r="42">
          <cell r="J42" t="str">
            <v>登记失业半年以上</v>
          </cell>
        </row>
        <row r="42">
          <cell r="L42" t="str">
            <v>【平顶山】叶县龙泉乡人民政府</v>
          </cell>
          <cell r="M42" t="str">
            <v>党政办公室</v>
          </cell>
          <cell r="N42" t="str">
            <v>13273759159</v>
          </cell>
          <cell r="O42" t="str">
            <v>20200101-20221231</v>
          </cell>
          <cell r="P42" t="str">
            <v>叶县中业人力资源有限公司</v>
          </cell>
          <cell r="Q42" t="str">
            <v>20221231</v>
          </cell>
        </row>
        <row r="43">
          <cell r="C43" t="str">
            <v>410422199710057026</v>
          </cell>
          <cell r="D43" t="str">
            <v>女</v>
          </cell>
          <cell r="E43">
            <v>28</v>
          </cell>
          <cell r="F43" t="str">
            <v>专科</v>
          </cell>
        </row>
        <row r="43">
          <cell r="J43" t="str">
            <v>母亲患病</v>
          </cell>
        </row>
        <row r="43">
          <cell r="L43" t="str">
            <v>【平顶山】叶县廉村镇人民政府</v>
          </cell>
        </row>
        <row r="43">
          <cell r="N43" t="str">
            <v>15903750326</v>
          </cell>
          <cell r="O43" t="str">
            <v>20200101-20221231</v>
          </cell>
          <cell r="P43" t="str">
            <v>叶县中业人力资源有限公司</v>
          </cell>
          <cell r="Q43" t="str">
            <v>20211031</v>
          </cell>
        </row>
        <row r="44">
          <cell r="C44" t="str">
            <v>410422199711156042</v>
          </cell>
          <cell r="D44" t="str">
            <v>女</v>
          </cell>
          <cell r="E44">
            <v>27</v>
          </cell>
          <cell r="F44" t="str">
            <v>专科</v>
          </cell>
        </row>
        <row r="44">
          <cell r="J44" t="str">
            <v>母亲患病</v>
          </cell>
        </row>
        <row r="44">
          <cell r="L44" t="str">
            <v>【平顶山】叶县仙台镇人民政府</v>
          </cell>
          <cell r="M44" t="str">
            <v>党政办公室</v>
          </cell>
          <cell r="N44" t="str">
            <v>15639954812</v>
          </cell>
          <cell r="O44" t="str">
            <v>20200101-20221231</v>
          </cell>
          <cell r="P44" t="str">
            <v>叶县中业人力资源有限公司</v>
          </cell>
          <cell r="Q44" t="str">
            <v>20221231</v>
          </cell>
        </row>
        <row r="45">
          <cell r="C45" t="str">
            <v>410422199610152210</v>
          </cell>
          <cell r="D45" t="str">
            <v>男</v>
          </cell>
          <cell r="E45">
            <v>29</v>
          </cell>
          <cell r="F45" t="str">
            <v>专科</v>
          </cell>
        </row>
        <row r="45">
          <cell r="J45" t="str">
            <v>建档立卡农村贫困家庭</v>
          </cell>
        </row>
        <row r="45">
          <cell r="L45" t="str">
            <v>【平顶山】叶县任店镇人民政府</v>
          </cell>
          <cell r="M45" t="str">
            <v>党政办公室</v>
          </cell>
          <cell r="N45" t="str">
            <v>13903906461</v>
          </cell>
          <cell r="O45" t="str">
            <v>20200101-20221231</v>
          </cell>
          <cell r="P45" t="str">
            <v>叶县中业人力资源有限公司</v>
          </cell>
          <cell r="Q45" t="str">
            <v>20221231</v>
          </cell>
        </row>
        <row r="46">
          <cell r="C46" t="str">
            <v>410422199206148658</v>
          </cell>
          <cell r="D46" t="str">
            <v>男</v>
          </cell>
          <cell r="E46">
            <v>33</v>
          </cell>
          <cell r="F46" t="str">
            <v>本科</v>
          </cell>
        </row>
        <row r="46">
          <cell r="J46" t="str">
            <v>其他</v>
          </cell>
        </row>
        <row r="46">
          <cell r="L46" t="str">
            <v>【平顶山】叶县保安镇人民政府</v>
          </cell>
          <cell r="M46" t="str">
            <v>环保所</v>
          </cell>
          <cell r="N46" t="str">
            <v>16638675597</v>
          </cell>
          <cell r="O46" t="str">
            <v>20200101-20221231</v>
          </cell>
          <cell r="P46" t="str">
            <v>叶县中业人力资源有限公司</v>
          </cell>
          <cell r="Q46">
            <v>20220526</v>
          </cell>
        </row>
        <row r="47">
          <cell r="C47" t="str">
            <v>410422199207153889</v>
          </cell>
          <cell r="D47" t="str">
            <v>女</v>
          </cell>
          <cell r="E47">
            <v>33</v>
          </cell>
          <cell r="F47" t="str">
            <v>专科</v>
          </cell>
        </row>
        <row r="47">
          <cell r="J47" t="str">
            <v>单亲（父母离异）</v>
          </cell>
        </row>
        <row r="47">
          <cell r="L47" t="str">
            <v>【平顶山】叶县保安镇人民政府</v>
          </cell>
        </row>
        <row r="47">
          <cell r="N47" t="str">
            <v>18236600876</v>
          </cell>
          <cell r="O47" t="str">
            <v>20200101-20221231</v>
          </cell>
          <cell r="P47" t="str">
            <v>叶县中业人力资源有限公司</v>
          </cell>
          <cell r="Q47">
            <v>20200531</v>
          </cell>
        </row>
        <row r="48">
          <cell r="C48" t="str">
            <v>410422199804160040</v>
          </cell>
          <cell r="D48" t="str">
            <v>女</v>
          </cell>
          <cell r="E48">
            <v>27</v>
          </cell>
          <cell r="F48" t="str">
            <v>专科</v>
          </cell>
        </row>
        <row r="48">
          <cell r="J48" t="str">
            <v>单亲（父母离异）</v>
          </cell>
        </row>
        <row r="48">
          <cell r="L48" t="str">
            <v>叶县洪庄杨镇人民政府</v>
          </cell>
        </row>
        <row r="48">
          <cell r="N48" t="str">
            <v>15565334589</v>
          </cell>
          <cell r="O48" t="str">
            <v>20200101-20221231</v>
          </cell>
          <cell r="P48" t="str">
            <v>叶县中业人力资源有限公司</v>
          </cell>
          <cell r="Q48" t="str">
            <v>20200930</v>
          </cell>
        </row>
        <row r="49">
          <cell r="C49" t="str">
            <v>410422199005160079</v>
          </cell>
          <cell r="D49" t="str">
            <v>男</v>
          </cell>
          <cell r="E49">
            <v>35</v>
          </cell>
          <cell r="F49" t="str">
            <v>本科</v>
          </cell>
        </row>
        <row r="49">
          <cell r="J49" t="str">
            <v>登记失业半年以上</v>
          </cell>
        </row>
        <row r="49">
          <cell r="L49" t="str">
            <v>叶县农业农村局</v>
          </cell>
        </row>
        <row r="49">
          <cell r="N49" t="str">
            <v>15137596367</v>
          </cell>
          <cell r="O49" t="str">
            <v>20200101-20221231</v>
          </cell>
          <cell r="P49" t="str">
            <v>叶县中业人力资源有限公司</v>
          </cell>
          <cell r="Q49">
            <v>20200228</v>
          </cell>
        </row>
        <row r="50">
          <cell r="C50" t="str">
            <v>410422199502230023</v>
          </cell>
          <cell r="D50" t="str">
            <v>女</v>
          </cell>
          <cell r="E50">
            <v>30</v>
          </cell>
          <cell r="F50" t="str">
            <v>专科</v>
          </cell>
        </row>
        <row r="50">
          <cell r="J50" t="str">
            <v>单亲（父亲因病死亡）</v>
          </cell>
        </row>
        <row r="50">
          <cell r="L50" t="str">
            <v>叶县农业农村局</v>
          </cell>
        </row>
        <row r="50">
          <cell r="N50" t="str">
            <v>18672881882</v>
          </cell>
          <cell r="O50" t="str">
            <v>20200101-20221231</v>
          </cell>
          <cell r="P50" t="str">
            <v>叶县中业人力资源有限公司</v>
          </cell>
          <cell r="Q50" t="str">
            <v>20221231</v>
          </cell>
        </row>
        <row r="51">
          <cell r="C51" t="str">
            <v>410422199303202820</v>
          </cell>
          <cell r="D51" t="str">
            <v>女</v>
          </cell>
          <cell r="E51">
            <v>32</v>
          </cell>
          <cell r="F51" t="str">
            <v>本科</v>
          </cell>
        </row>
        <row r="51">
          <cell r="J51" t="str">
            <v>单亲（父母离异）</v>
          </cell>
        </row>
        <row r="51">
          <cell r="L51" t="str">
            <v>【平顶山】叶县常村镇人民政府</v>
          </cell>
          <cell r="M51" t="str">
            <v>统计站</v>
          </cell>
          <cell r="N51" t="str">
            <v>13783225956</v>
          </cell>
          <cell r="O51" t="str">
            <v>20200101-20221231</v>
          </cell>
          <cell r="P51" t="str">
            <v>叶县中业人力资源有限公司</v>
          </cell>
          <cell r="Q51" t="str">
            <v>20221231</v>
          </cell>
        </row>
        <row r="52">
          <cell r="C52" t="str">
            <v>410422199512300021</v>
          </cell>
          <cell r="D52" t="str">
            <v>女</v>
          </cell>
          <cell r="E52">
            <v>29</v>
          </cell>
          <cell r="F52" t="str">
            <v>专科</v>
          </cell>
        </row>
        <row r="52">
          <cell r="J52" t="str">
            <v>母亲患病</v>
          </cell>
        </row>
        <row r="52">
          <cell r="L52" t="str">
            <v>【平顶山】叶县残疾人联合会</v>
          </cell>
          <cell r="M52" t="str">
            <v>办公室</v>
          </cell>
          <cell r="N52" t="str">
            <v>17839923134</v>
          </cell>
          <cell r="O52" t="str">
            <v>20200101-20221231</v>
          </cell>
          <cell r="P52" t="str">
            <v>叶县中业人力资源有限公司</v>
          </cell>
          <cell r="Q52" t="str">
            <v>20221231</v>
          </cell>
        </row>
        <row r="53">
          <cell r="C53" t="str">
            <v>410422199510190025</v>
          </cell>
          <cell r="D53" t="str">
            <v>女</v>
          </cell>
          <cell r="E53">
            <v>30</v>
          </cell>
          <cell r="F53" t="str">
            <v>本科</v>
          </cell>
        </row>
        <row r="53">
          <cell r="J53" t="str">
            <v>单亲（父母离异）</v>
          </cell>
        </row>
        <row r="53">
          <cell r="L53" t="str">
            <v>【平顶山】叶县科学技术局</v>
          </cell>
        </row>
        <row r="53">
          <cell r="N53" t="str">
            <v>15290795713</v>
          </cell>
          <cell r="O53" t="str">
            <v>20200101-20221231</v>
          </cell>
          <cell r="P53" t="str">
            <v>叶县中业人力资源有限公司</v>
          </cell>
          <cell r="Q53">
            <v>20210630</v>
          </cell>
        </row>
        <row r="54">
          <cell r="C54" t="str">
            <v>410422199208211016</v>
          </cell>
          <cell r="D54" t="str">
            <v>男</v>
          </cell>
          <cell r="E54">
            <v>33</v>
          </cell>
          <cell r="F54" t="str">
            <v>本科</v>
          </cell>
        </row>
        <row r="54">
          <cell r="J54" t="str">
            <v>父母患病</v>
          </cell>
        </row>
        <row r="54">
          <cell r="L54" t="str">
            <v>【平顶山】叶县招商局</v>
          </cell>
        </row>
        <row r="54">
          <cell r="N54" t="str">
            <v>17688757804</v>
          </cell>
          <cell r="O54" t="str">
            <v>20200101-20221231</v>
          </cell>
          <cell r="P54" t="str">
            <v>叶县中业人力资源有限公司</v>
          </cell>
          <cell r="Q54">
            <v>20200309</v>
          </cell>
        </row>
        <row r="55">
          <cell r="C55" t="str">
            <v>410422199602150020</v>
          </cell>
          <cell r="D55" t="str">
            <v>女</v>
          </cell>
          <cell r="E55">
            <v>29</v>
          </cell>
          <cell r="F55" t="str">
            <v>本科</v>
          </cell>
        </row>
        <row r="55">
          <cell r="J55" t="str">
            <v>单亲（父母离异）</v>
          </cell>
        </row>
        <row r="55">
          <cell r="L55" t="str">
            <v>【平顶山】叶县招商局</v>
          </cell>
        </row>
        <row r="55">
          <cell r="N55" t="str">
            <v>18537509389</v>
          </cell>
          <cell r="O55" t="str">
            <v>20200101-20221231</v>
          </cell>
          <cell r="P55" t="str">
            <v>叶县中业人力资源有限公司</v>
          </cell>
          <cell r="Q55" t="str">
            <v>20200930</v>
          </cell>
        </row>
        <row r="56">
          <cell r="C56" t="str">
            <v>410422199811180023</v>
          </cell>
          <cell r="D56" t="str">
            <v>女</v>
          </cell>
          <cell r="E56">
            <v>26</v>
          </cell>
          <cell r="F56" t="str">
            <v>专科</v>
          </cell>
        </row>
        <row r="56">
          <cell r="J56" t="str">
            <v>单亲（父母离异）、父亲死亡</v>
          </cell>
        </row>
        <row r="56">
          <cell r="L56" t="str">
            <v>【平顶山】叶县招商局</v>
          </cell>
        </row>
        <row r="56">
          <cell r="N56" t="str">
            <v>15036858850</v>
          </cell>
          <cell r="O56" t="str">
            <v>20200101-20221231</v>
          </cell>
          <cell r="P56" t="str">
            <v>叶县中业人力资源有限公司</v>
          </cell>
          <cell r="Q56">
            <v>20200831</v>
          </cell>
        </row>
        <row r="57">
          <cell r="C57" t="str">
            <v>410422199307310028</v>
          </cell>
          <cell r="D57" t="str">
            <v>女</v>
          </cell>
          <cell r="E57">
            <v>32</v>
          </cell>
          <cell r="F57" t="str">
            <v>本科</v>
          </cell>
        </row>
        <row r="57">
          <cell r="J57" t="str">
            <v>单亲（父母离异）</v>
          </cell>
        </row>
        <row r="57">
          <cell r="L57" t="str">
            <v>【平顶山】叶县环保局</v>
          </cell>
          <cell r="M57" t="str">
            <v>法规股</v>
          </cell>
          <cell r="N57" t="str">
            <v>15003903685</v>
          </cell>
          <cell r="O57" t="str">
            <v>20200101-20221231</v>
          </cell>
          <cell r="P57" t="str">
            <v>叶县天安人力资源有限公司</v>
          </cell>
          <cell r="Q57" t="str">
            <v>20221231</v>
          </cell>
        </row>
        <row r="58">
          <cell r="C58" t="str">
            <v>410422199709140025</v>
          </cell>
          <cell r="D58" t="str">
            <v>女</v>
          </cell>
          <cell r="E58">
            <v>28</v>
          </cell>
          <cell r="F58" t="str">
            <v>专科</v>
          </cell>
        </row>
        <row r="58">
          <cell r="J58" t="str">
            <v>其他（零就业家庭）</v>
          </cell>
        </row>
        <row r="58">
          <cell r="L58" t="str">
            <v>【平顶山】叶县环保局</v>
          </cell>
        </row>
        <row r="58">
          <cell r="N58" t="str">
            <v>15136968786</v>
          </cell>
          <cell r="O58" t="str">
            <v>20200101-20221231</v>
          </cell>
          <cell r="P58" t="str">
            <v>叶县天安人力资源有限公司</v>
          </cell>
          <cell r="Q58" t="str">
            <v>20200930</v>
          </cell>
        </row>
        <row r="59">
          <cell r="C59" t="str">
            <v>410422199511020052</v>
          </cell>
          <cell r="D59" t="str">
            <v>男</v>
          </cell>
          <cell r="E59">
            <v>29</v>
          </cell>
          <cell r="F59" t="str">
            <v>专科</v>
          </cell>
        </row>
        <row r="59">
          <cell r="J59" t="str">
            <v>享受低保待遇家庭</v>
          </cell>
        </row>
        <row r="59">
          <cell r="L59" t="str">
            <v>【平顶山】叶县环保局</v>
          </cell>
          <cell r="M59" t="str">
            <v>信访办</v>
          </cell>
          <cell r="N59" t="str">
            <v>15937593673</v>
          </cell>
          <cell r="O59" t="str">
            <v>20200101-20221231</v>
          </cell>
          <cell r="P59" t="str">
            <v>叶县天安人力资源有限公司</v>
          </cell>
          <cell r="Q59" t="str">
            <v>20221231</v>
          </cell>
        </row>
        <row r="60">
          <cell r="C60" t="str">
            <v>410422199309018637</v>
          </cell>
          <cell r="D60" t="str">
            <v>男</v>
          </cell>
          <cell r="E60">
            <v>32</v>
          </cell>
          <cell r="F60" t="str">
            <v>专科</v>
          </cell>
        </row>
        <row r="60">
          <cell r="J60" t="str">
            <v>单亲（父母离异）</v>
          </cell>
        </row>
        <row r="60">
          <cell r="L60" t="str">
            <v>【平顶山】叶县环保局</v>
          </cell>
        </row>
        <row r="60">
          <cell r="N60" t="str">
            <v>15036850368</v>
          </cell>
          <cell r="O60" t="str">
            <v>20200101-20221231</v>
          </cell>
          <cell r="P60" t="str">
            <v>叶县天安人力资源有限公司</v>
          </cell>
          <cell r="Q60">
            <v>20210831</v>
          </cell>
        </row>
        <row r="61">
          <cell r="C61" t="str">
            <v>410422199403039135</v>
          </cell>
          <cell r="D61" t="str">
            <v>男</v>
          </cell>
          <cell r="E61">
            <v>31</v>
          </cell>
          <cell r="F61" t="str">
            <v>本科</v>
          </cell>
        </row>
        <row r="61">
          <cell r="J61" t="str">
            <v>登记失业半年以上</v>
          </cell>
        </row>
        <row r="61">
          <cell r="L61" t="str">
            <v>【平顶山】叶县环保局</v>
          </cell>
          <cell r="M61" t="str">
            <v>办公室</v>
          </cell>
          <cell r="N61" t="str">
            <v>15738801832</v>
          </cell>
          <cell r="O61" t="str">
            <v>20200101-20221231</v>
          </cell>
          <cell r="P61" t="str">
            <v>叶县天安人力资源有限公司</v>
          </cell>
          <cell r="Q61" t="str">
            <v>20221231</v>
          </cell>
        </row>
        <row r="62">
          <cell r="C62" t="str">
            <v>410422199708230029</v>
          </cell>
          <cell r="D62" t="str">
            <v>女</v>
          </cell>
          <cell r="E62">
            <v>28</v>
          </cell>
          <cell r="F62" t="str">
            <v>专科</v>
          </cell>
        </row>
        <row r="62">
          <cell r="J62" t="str">
            <v>单亲（父母离异）</v>
          </cell>
        </row>
        <row r="62">
          <cell r="L62" t="str">
            <v>【平顶山】叶县环保局</v>
          </cell>
          <cell r="M62" t="str">
            <v>信访办</v>
          </cell>
          <cell r="N62" t="str">
            <v>15237514965</v>
          </cell>
          <cell r="O62" t="str">
            <v>20200101-20221231</v>
          </cell>
          <cell r="P62" t="str">
            <v>叶县天安人力资源有限公司</v>
          </cell>
          <cell r="Q62" t="str">
            <v>20221231</v>
          </cell>
        </row>
        <row r="63">
          <cell r="C63" t="str">
            <v>410422199801012827</v>
          </cell>
          <cell r="D63" t="str">
            <v>女</v>
          </cell>
          <cell r="E63">
            <v>27</v>
          </cell>
          <cell r="F63" t="str">
            <v>本科</v>
          </cell>
        </row>
        <row r="63">
          <cell r="J63" t="str">
            <v>单亲（父母离异）</v>
          </cell>
        </row>
        <row r="63">
          <cell r="L63" t="str">
            <v>【平顶山】叶县环保局</v>
          </cell>
          <cell r="M63" t="str">
            <v>办公室</v>
          </cell>
          <cell r="N63" t="str">
            <v>17688757804</v>
          </cell>
          <cell r="O63" t="str">
            <v>20200101-20221231</v>
          </cell>
          <cell r="P63" t="str">
            <v>叶县天安人力资源有限公司</v>
          </cell>
          <cell r="Q63" t="str">
            <v>20221231</v>
          </cell>
        </row>
        <row r="64">
          <cell r="C64" t="str">
            <v>41042219980712001X</v>
          </cell>
          <cell r="D64" t="str">
            <v>男</v>
          </cell>
          <cell r="E64">
            <v>27</v>
          </cell>
          <cell r="F64" t="str">
            <v>本科</v>
          </cell>
        </row>
        <row r="64">
          <cell r="J64" t="str">
            <v>享受低保待遇家庭</v>
          </cell>
        </row>
        <row r="64">
          <cell r="L64" t="str">
            <v>【平顶山】叶县环保局</v>
          </cell>
          <cell r="M64" t="str">
            <v>生态环境监控中心</v>
          </cell>
          <cell r="N64" t="str">
            <v>13837580332</v>
          </cell>
          <cell r="O64" t="str">
            <v>20200101-20221231</v>
          </cell>
          <cell r="P64" t="str">
            <v>叶县天安人力资源有限公司</v>
          </cell>
          <cell r="Q64">
            <v>20220831</v>
          </cell>
        </row>
        <row r="65">
          <cell r="C65" t="str">
            <v>410422199905230044</v>
          </cell>
          <cell r="D65" t="str">
            <v>女</v>
          </cell>
          <cell r="E65">
            <v>26</v>
          </cell>
          <cell r="F65" t="str">
            <v>专科</v>
          </cell>
        </row>
        <row r="65">
          <cell r="J65" t="str">
            <v>单亲（父母离异）</v>
          </cell>
        </row>
        <row r="65">
          <cell r="L65" t="str">
            <v>叶县接待工作管理办公室（叶县机关事务管理局）</v>
          </cell>
          <cell r="M65" t="str">
            <v>接待科</v>
          </cell>
          <cell r="N65" t="str">
            <v>15136955232</v>
          </cell>
          <cell r="O65" t="str">
            <v>20200101-20221231</v>
          </cell>
          <cell r="P65" t="str">
            <v>叶县天安人力资源有限公司</v>
          </cell>
          <cell r="Q65" t="str">
            <v>20221231</v>
          </cell>
        </row>
        <row r="66">
          <cell r="C66" t="str">
            <v>410422199310035928</v>
          </cell>
          <cell r="D66" t="str">
            <v>女</v>
          </cell>
          <cell r="E66">
            <v>32</v>
          </cell>
          <cell r="F66" t="str">
            <v>专科</v>
          </cell>
        </row>
        <row r="66">
          <cell r="J66" t="str">
            <v>登记失业半年以上</v>
          </cell>
        </row>
        <row r="66">
          <cell r="L66" t="str">
            <v>叶县接待工作管理办公室（叶县机关事务管理局）</v>
          </cell>
          <cell r="M66" t="str">
            <v>办公室</v>
          </cell>
          <cell r="N66" t="str">
            <v>17637585366</v>
          </cell>
          <cell r="O66" t="str">
            <v>20200101-20221231</v>
          </cell>
          <cell r="P66" t="str">
            <v>叶县天安人力资源有限公司</v>
          </cell>
          <cell r="Q66" t="str">
            <v>20221231</v>
          </cell>
        </row>
        <row r="67">
          <cell r="C67" t="str">
            <v>410422199610234312</v>
          </cell>
          <cell r="D67" t="str">
            <v>男</v>
          </cell>
          <cell r="E67">
            <v>29</v>
          </cell>
          <cell r="F67" t="str">
            <v>本科</v>
          </cell>
        </row>
        <row r="67">
          <cell r="J67" t="str">
            <v>建档立卡农村贫困家庭</v>
          </cell>
        </row>
        <row r="67">
          <cell r="L67" t="str">
            <v>【平顶山】叶县昆阳街道办事处</v>
          </cell>
          <cell r="M67" t="str">
            <v>乡村服务中心</v>
          </cell>
          <cell r="N67" t="str">
            <v>15514522009</v>
          </cell>
          <cell r="O67" t="str">
            <v>20200101-20221231</v>
          </cell>
          <cell r="P67" t="str">
            <v>叶县天安人力资源有限公司</v>
          </cell>
          <cell r="Q67" t="str">
            <v>20221231</v>
          </cell>
        </row>
        <row r="68">
          <cell r="C68" t="str">
            <v>410422199804220023</v>
          </cell>
          <cell r="D68" t="str">
            <v>女</v>
          </cell>
          <cell r="E68">
            <v>27</v>
          </cell>
          <cell r="F68" t="str">
            <v>专科</v>
          </cell>
        </row>
        <row r="68">
          <cell r="J68" t="str">
            <v>享受低保待遇家庭</v>
          </cell>
        </row>
        <row r="68">
          <cell r="L68" t="str">
            <v>【平顶山】叶县昆阳街道办事处</v>
          </cell>
        </row>
        <row r="68">
          <cell r="N68" t="str">
            <v>13203827351</v>
          </cell>
          <cell r="O68" t="str">
            <v>20200101-20221231</v>
          </cell>
          <cell r="P68" t="str">
            <v>叶县天安人力资源有限公司</v>
          </cell>
          <cell r="Q68" t="str">
            <v>20210930</v>
          </cell>
        </row>
        <row r="69">
          <cell r="C69" t="str">
            <v>410422199701184314</v>
          </cell>
          <cell r="D69" t="str">
            <v>男</v>
          </cell>
          <cell r="E69">
            <v>28</v>
          </cell>
          <cell r="F69" t="str">
            <v>专科</v>
          </cell>
        </row>
        <row r="69">
          <cell r="J69" t="str">
            <v>登记失业半年以上</v>
          </cell>
        </row>
        <row r="69">
          <cell r="L69" t="str">
            <v>【平顶山】叶县辛店镇人民政府</v>
          </cell>
          <cell r="M69" t="str">
            <v>乡村振兴服务中心</v>
          </cell>
          <cell r="N69" t="str">
            <v>18768962670</v>
          </cell>
          <cell r="O69" t="str">
            <v>20200101-20221231</v>
          </cell>
          <cell r="P69" t="str">
            <v>叶县天安人力资源有限公司</v>
          </cell>
          <cell r="Q69" t="str">
            <v>20221231</v>
          </cell>
        </row>
        <row r="70">
          <cell r="C70" t="str">
            <v>410422199406250059</v>
          </cell>
          <cell r="D70" t="str">
            <v>男</v>
          </cell>
          <cell r="E70">
            <v>31</v>
          </cell>
          <cell r="F70" t="str">
            <v>专科</v>
          </cell>
        </row>
        <row r="70">
          <cell r="J70" t="str">
            <v>母亲患病</v>
          </cell>
        </row>
        <row r="70">
          <cell r="L70" t="str">
            <v>【平顶山】中国共产党叶县纪律检查委员会</v>
          </cell>
        </row>
        <row r="70">
          <cell r="N70" t="str">
            <v>15516087696</v>
          </cell>
          <cell r="O70" t="str">
            <v>20200101-20221231</v>
          </cell>
          <cell r="P70" t="str">
            <v>叶县天安人力资源有限公司</v>
          </cell>
          <cell r="Q70">
            <v>20200831</v>
          </cell>
        </row>
        <row r="71">
          <cell r="C71" t="str">
            <v>410403198904035710</v>
          </cell>
          <cell r="D71" t="str">
            <v>男</v>
          </cell>
          <cell r="E71">
            <v>36</v>
          </cell>
          <cell r="F71" t="str">
            <v>本科</v>
          </cell>
        </row>
        <row r="71">
          <cell r="J71" t="str">
            <v>单亲（母亲意外死亡）</v>
          </cell>
        </row>
        <row r="71">
          <cell r="L71" t="str">
            <v>【平顶山】中国共产党叶县纪律检查委员会</v>
          </cell>
        </row>
        <row r="71">
          <cell r="N71" t="str">
            <v>15038893991</v>
          </cell>
          <cell r="O71" t="str">
            <v>20200101-20221231</v>
          </cell>
          <cell r="P71" t="str">
            <v>叶县天安人力资源有限公司</v>
          </cell>
          <cell r="Q71">
            <v>20201130</v>
          </cell>
        </row>
        <row r="72">
          <cell r="C72" t="str">
            <v>410422199709160026</v>
          </cell>
          <cell r="D72" t="str">
            <v>女</v>
          </cell>
          <cell r="E72">
            <v>28</v>
          </cell>
          <cell r="F72" t="str">
            <v>本科</v>
          </cell>
        </row>
        <row r="72">
          <cell r="J72" t="str">
            <v>父母国企双下岗</v>
          </cell>
        </row>
        <row r="72">
          <cell r="L72" t="str">
            <v>【平顶山】中国共产党叶县纪律检查委员会</v>
          </cell>
        </row>
        <row r="72">
          <cell r="N72" t="str">
            <v>13937592763</v>
          </cell>
          <cell r="O72" t="str">
            <v>20200101-20221231</v>
          </cell>
          <cell r="P72" t="str">
            <v>叶县天安人力资源有限公司</v>
          </cell>
          <cell r="Q72">
            <v>20200430</v>
          </cell>
        </row>
        <row r="73">
          <cell r="C73" t="str">
            <v>41042219980916004X</v>
          </cell>
          <cell r="D73" t="str">
            <v>女</v>
          </cell>
          <cell r="E73">
            <v>27</v>
          </cell>
          <cell r="F73" t="str">
            <v>专科</v>
          </cell>
        </row>
        <row r="73">
          <cell r="J73" t="str">
            <v>享受低保待遇家庭</v>
          </cell>
        </row>
        <row r="73">
          <cell r="L73" t="str">
            <v>【平顶山】中国共产党叶县纪律检查委员会</v>
          </cell>
        </row>
        <row r="73">
          <cell r="N73" t="str">
            <v>18337551807</v>
          </cell>
          <cell r="O73" t="str">
            <v>20200101-20221231</v>
          </cell>
          <cell r="P73" t="str">
            <v>叶县天安人力资源有限公司</v>
          </cell>
          <cell r="Q73">
            <v>20200831</v>
          </cell>
        </row>
        <row r="74">
          <cell r="C74" t="str">
            <v>410422199311041019</v>
          </cell>
          <cell r="D74" t="str">
            <v>男</v>
          </cell>
          <cell r="E74">
            <v>31</v>
          </cell>
          <cell r="F74" t="str">
            <v>专科</v>
          </cell>
        </row>
        <row r="74">
          <cell r="J74" t="str">
            <v>单亲（父母离异）</v>
          </cell>
        </row>
        <row r="74">
          <cell r="L74" t="str">
            <v>【平顶山】中国共产党叶县纪律检查委员会</v>
          </cell>
        </row>
        <row r="74">
          <cell r="N74" t="str">
            <v>13213830962</v>
          </cell>
          <cell r="O74" t="str">
            <v>20200101-20221231</v>
          </cell>
          <cell r="P74" t="str">
            <v>叶县天安人力资源有限公司</v>
          </cell>
          <cell r="Q74">
            <v>20200831</v>
          </cell>
        </row>
        <row r="75">
          <cell r="C75" t="str">
            <v>410422199909304354</v>
          </cell>
          <cell r="D75" t="str">
            <v>男</v>
          </cell>
          <cell r="E75">
            <v>26</v>
          </cell>
          <cell r="F75" t="str">
            <v>专科</v>
          </cell>
        </row>
        <row r="75">
          <cell r="J75" t="str">
            <v>单亲（父母离异）</v>
          </cell>
        </row>
        <row r="75">
          <cell r="L75" t="str">
            <v>【平顶山】中国共产党叶县纪律检查委员会</v>
          </cell>
          <cell r="M75" t="str">
            <v>第三审查调查室</v>
          </cell>
          <cell r="N75" t="str">
            <v>17624555039</v>
          </cell>
          <cell r="O75" t="str">
            <v>20200101-20221231</v>
          </cell>
          <cell r="P75" t="str">
            <v>叶县天安人力资源有限公司</v>
          </cell>
          <cell r="Q75" t="str">
            <v>20221231</v>
          </cell>
        </row>
        <row r="76">
          <cell r="C76" t="str">
            <v>410422199507304810</v>
          </cell>
          <cell r="D76" t="str">
            <v>男</v>
          </cell>
          <cell r="E76">
            <v>30</v>
          </cell>
          <cell r="F76" t="str">
            <v>专科</v>
          </cell>
        </row>
        <row r="76">
          <cell r="J76" t="str">
            <v>享受低保待遇家庭</v>
          </cell>
        </row>
        <row r="76">
          <cell r="L76" t="str">
            <v>【平顶山】中国共产党叶县纪律检查委员会</v>
          </cell>
          <cell r="M76" t="str">
            <v>案件监督管理室</v>
          </cell>
          <cell r="N76" t="str">
            <v>17337572295</v>
          </cell>
          <cell r="O76" t="str">
            <v>20200101-20221231</v>
          </cell>
          <cell r="P76" t="str">
            <v>叶县天安人力资源有限公司</v>
          </cell>
          <cell r="Q76" t="str">
            <v>20221231</v>
          </cell>
        </row>
        <row r="77">
          <cell r="C77" t="str">
            <v>410422199612041514</v>
          </cell>
          <cell r="D77" t="str">
            <v>男</v>
          </cell>
          <cell r="E77">
            <v>28</v>
          </cell>
          <cell r="F77" t="str">
            <v>专科</v>
          </cell>
        </row>
        <row r="77">
          <cell r="J77" t="str">
            <v>单亲（母亲死亡）</v>
          </cell>
        </row>
        <row r="77">
          <cell r="L77" t="str">
            <v>【平顶山】中国共产党叶县纪律检查委员会</v>
          </cell>
          <cell r="M77" t="str">
            <v>第二监督检查室</v>
          </cell>
          <cell r="N77" t="str">
            <v>18637515997</v>
          </cell>
          <cell r="O77" t="str">
            <v>20200101-20221231</v>
          </cell>
          <cell r="P77" t="str">
            <v>叶县天安人力资源有限公司</v>
          </cell>
          <cell r="Q77" t="str">
            <v>20221231</v>
          </cell>
        </row>
        <row r="78">
          <cell r="C78" t="str">
            <v>41112119951201201x</v>
          </cell>
          <cell r="D78" t="str">
            <v>男</v>
          </cell>
          <cell r="E78">
            <v>29</v>
          </cell>
          <cell r="F78" t="str">
            <v>本科</v>
          </cell>
        </row>
        <row r="78">
          <cell r="J78" t="str">
            <v>单亲（父母离异）</v>
          </cell>
        </row>
        <row r="78">
          <cell r="L78" t="str">
            <v>【平顶山】中国共产党叶县纪律检查委员会</v>
          </cell>
        </row>
        <row r="78">
          <cell r="N78" t="str">
            <v>17337597999</v>
          </cell>
          <cell r="O78" t="str">
            <v>20200101-20221231</v>
          </cell>
          <cell r="P78" t="str">
            <v>叶县天安人力资源有限公司</v>
          </cell>
          <cell r="Q78" t="str">
            <v>20211130</v>
          </cell>
        </row>
        <row r="79">
          <cell r="C79" t="str">
            <v>410422199609200043</v>
          </cell>
          <cell r="D79" t="str">
            <v>女</v>
          </cell>
          <cell r="E79">
            <v>29</v>
          </cell>
          <cell r="F79" t="str">
            <v>本科</v>
          </cell>
        </row>
        <row r="79">
          <cell r="J79" t="str">
            <v>单亲（父母离异）</v>
          </cell>
        </row>
        <row r="79">
          <cell r="L79" t="str">
            <v>【平顶山】中国共产党叶县纪律检查委员会</v>
          </cell>
        </row>
        <row r="79">
          <cell r="N79" t="str">
            <v>13837511206</v>
          </cell>
          <cell r="O79" t="str">
            <v>20200101-20221231</v>
          </cell>
          <cell r="P79" t="str">
            <v>叶县天安人力资源有限公司</v>
          </cell>
          <cell r="Q79">
            <v>20200831</v>
          </cell>
        </row>
        <row r="80">
          <cell r="C80" t="str">
            <v>410422199610030037</v>
          </cell>
          <cell r="D80" t="str">
            <v>男</v>
          </cell>
          <cell r="E80">
            <v>29</v>
          </cell>
          <cell r="F80" t="str">
            <v>专科</v>
          </cell>
        </row>
        <row r="80">
          <cell r="J80" t="str">
            <v>父亲患病</v>
          </cell>
        </row>
        <row r="80">
          <cell r="L80" t="str">
            <v>【平顶山】中国共产党叶县纪律检查委员会</v>
          </cell>
        </row>
        <row r="80">
          <cell r="N80" t="str">
            <v>17603848856</v>
          </cell>
          <cell r="O80" t="str">
            <v>20200101-20221231</v>
          </cell>
          <cell r="P80" t="str">
            <v>叶县天安人力资源有限公司</v>
          </cell>
          <cell r="Q80">
            <v>20200831</v>
          </cell>
        </row>
        <row r="81">
          <cell r="C81" t="str">
            <v>410422199403200072</v>
          </cell>
          <cell r="D81" t="str">
            <v>男</v>
          </cell>
          <cell r="E81">
            <v>31</v>
          </cell>
          <cell r="F81" t="str">
            <v>专科</v>
          </cell>
        </row>
        <row r="81">
          <cell r="J81" t="str">
            <v>单亲（父亲因病死亡）</v>
          </cell>
        </row>
        <row r="81">
          <cell r="L81" t="str">
            <v>【平顶山】中国共产党叶县纪律检查委员会</v>
          </cell>
          <cell r="M81" t="str">
            <v>第四监督检查室</v>
          </cell>
          <cell r="N81" t="str">
            <v>15937105646</v>
          </cell>
          <cell r="O81" t="str">
            <v>20200101-20221231</v>
          </cell>
          <cell r="P81" t="str">
            <v>叶县天安人力资源有限公司</v>
          </cell>
          <cell r="Q81" t="str">
            <v>20221231</v>
          </cell>
        </row>
        <row r="82">
          <cell r="C82" t="str">
            <v>410422199611270024</v>
          </cell>
          <cell r="D82" t="str">
            <v>女</v>
          </cell>
          <cell r="E82">
            <v>28</v>
          </cell>
          <cell r="F82" t="str">
            <v>本科</v>
          </cell>
        </row>
        <row r="82">
          <cell r="J82" t="str">
            <v>登记失业半年以上</v>
          </cell>
        </row>
        <row r="82">
          <cell r="L82" t="str">
            <v>【平顶山】中国共产党叶县纪律检查委员会</v>
          </cell>
          <cell r="M82" t="str">
            <v>廉情监督信息中心</v>
          </cell>
          <cell r="N82" t="str">
            <v>18336380916</v>
          </cell>
          <cell r="O82" t="str">
            <v>20200101-20221231</v>
          </cell>
          <cell r="P82" t="str">
            <v>叶县天安人力资源有限公司</v>
          </cell>
          <cell r="Q82" t="str">
            <v>20221231</v>
          </cell>
        </row>
        <row r="83">
          <cell r="C83" t="str">
            <v>410422199510158666</v>
          </cell>
          <cell r="D83" t="str">
            <v>女</v>
          </cell>
          <cell r="E83">
            <v>30</v>
          </cell>
          <cell r="F83" t="str">
            <v>专科</v>
          </cell>
          <cell r="G83">
            <v>20190701</v>
          </cell>
          <cell r="H83" t="str">
            <v>平顶山工业职业技术学院</v>
          </cell>
          <cell r="I83" t="str">
            <v>数字媒体应用技术</v>
          </cell>
          <cell r="J83" t="str">
            <v>助学贷款</v>
          </cell>
          <cell r="K83" t="str">
            <v>河南省叶县昆阳镇南关39号</v>
          </cell>
          <cell r="L83" t="str">
            <v>【平顶山】叶县环境保护局</v>
          </cell>
          <cell r="M83" t="str">
            <v>法规股，党建办</v>
          </cell>
          <cell r="N83" t="str">
            <v>13393782996</v>
          </cell>
          <cell r="O83" t="str">
            <v>20200701-20230630</v>
          </cell>
          <cell r="P83" t="str">
            <v>叶县天安人力资源有限公司</v>
          </cell>
          <cell r="Q83">
            <v>20230630</v>
          </cell>
        </row>
        <row r="84">
          <cell r="C84" t="str">
            <v>410422199508011825</v>
          </cell>
          <cell r="D84" t="str">
            <v>女</v>
          </cell>
          <cell r="E84">
            <v>30</v>
          </cell>
          <cell r="F84" t="str">
            <v>本科</v>
          </cell>
          <cell r="G84">
            <v>20190701</v>
          </cell>
          <cell r="H84" t="str">
            <v>信阳师范学院华瑞学院</v>
          </cell>
          <cell r="I84" t="str">
            <v>财务管理</v>
          </cell>
          <cell r="J84" t="str">
            <v>单亲家庭</v>
          </cell>
          <cell r="K84" t="str">
            <v>平顶山叶县田庄乡卲奉店</v>
          </cell>
          <cell r="L84" t="str">
            <v>【平顶山】叶县环境保护局</v>
          </cell>
          <cell r="M84" t="str">
            <v>财务室</v>
          </cell>
          <cell r="N84" t="str">
            <v>13837669331</v>
          </cell>
          <cell r="O84" t="str">
            <v>20200701-20230630</v>
          </cell>
          <cell r="P84" t="str">
            <v>叶县天安人力资源有限公司</v>
          </cell>
          <cell r="Q84">
            <v>20230630</v>
          </cell>
        </row>
        <row r="85">
          <cell r="C85" t="str">
            <v>410422199101030012</v>
          </cell>
          <cell r="D85" t="str">
            <v>男</v>
          </cell>
          <cell r="E85">
            <v>34</v>
          </cell>
          <cell r="F85" t="str">
            <v>专科</v>
          </cell>
          <cell r="G85">
            <v>20170701</v>
          </cell>
          <cell r="H85" t="str">
            <v>平顶山工业职业技术学院</v>
          </cell>
          <cell r="I85" t="str">
            <v>机电一体化</v>
          </cell>
          <cell r="J85" t="str">
            <v>单亲家庭</v>
          </cell>
          <cell r="K85" t="str">
            <v>叶县昆阳镇南关自由路168号</v>
          </cell>
          <cell r="L85" t="str">
            <v>【平顶山】叶县环境保护局</v>
          </cell>
          <cell r="M85" t="str">
            <v>生态监控中心</v>
          </cell>
          <cell r="N85" t="str">
            <v>13733785789</v>
          </cell>
          <cell r="O85" t="str">
            <v>20200701-20230630</v>
          </cell>
          <cell r="P85" t="str">
            <v>叶县天安人力资源有限公司</v>
          </cell>
          <cell r="Q85">
            <v>20230630</v>
          </cell>
        </row>
        <row r="86">
          <cell r="C86" t="str">
            <v>410422199902030012</v>
          </cell>
          <cell r="D86" t="str">
            <v>男</v>
          </cell>
          <cell r="E86">
            <v>26</v>
          </cell>
          <cell r="F86" t="str">
            <v>专科</v>
          </cell>
          <cell r="G86">
            <v>20190701</v>
          </cell>
          <cell r="H86" t="str">
            <v>河南牧业经济学院</v>
          </cell>
          <cell r="I86" t="str">
            <v>建筑室内设计</v>
          </cell>
          <cell r="J86" t="str">
            <v>单亲家庭</v>
          </cell>
          <cell r="K86" t="str">
            <v>河南省平顶山市叶县闸北路58号</v>
          </cell>
          <cell r="L86" t="str">
            <v>【平顶山】叶县昆阳街道办事处</v>
          </cell>
          <cell r="M86" t="str">
            <v>党政办公室</v>
          </cell>
          <cell r="N86" t="str">
            <v>13938667298</v>
          </cell>
          <cell r="O86" t="str">
            <v>20200701-20230630</v>
          </cell>
          <cell r="P86" t="str">
            <v>叶县天安人力资源有限公司</v>
          </cell>
          <cell r="Q86">
            <v>20230630</v>
          </cell>
        </row>
        <row r="87">
          <cell r="C87" t="str">
            <v>410422199810153867</v>
          </cell>
          <cell r="D87" t="str">
            <v>女</v>
          </cell>
          <cell r="E87">
            <v>27</v>
          </cell>
          <cell r="F87" t="str">
            <v>专科</v>
          </cell>
          <cell r="G87">
            <v>20190701</v>
          </cell>
          <cell r="H87" t="str">
            <v>郑州澍青医学高等专科学院</v>
          </cell>
          <cell r="I87" t="str">
            <v>医学美容技术</v>
          </cell>
          <cell r="J87" t="str">
            <v>单亲家庭</v>
          </cell>
          <cell r="K87" t="str">
            <v>叶县保安镇报沟村五组</v>
          </cell>
          <cell r="L87" t="str">
            <v>【平顶山】中国共产党叶县委员会办公室</v>
          </cell>
        </row>
        <row r="87">
          <cell r="N87" t="str">
            <v>16696953527</v>
          </cell>
          <cell r="O87" t="str">
            <v>20200701-20230630</v>
          </cell>
          <cell r="P87" t="str">
            <v>叶县天安人力资源有限公司</v>
          </cell>
          <cell r="Q87" t="str">
            <v>20210930</v>
          </cell>
        </row>
        <row r="88">
          <cell r="C88" t="str">
            <v>410422199512027029</v>
          </cell>
          <cell r="D88" t="str">
            <v>女</v>
          </cell>
          <cell r="E88">
            <v>29</v>
          </cell>
          <cell r="F88" t="str">
            <v>本科</v>
          </cell>
          <cell r="G88">
            <v>20190701</v>
          </cell>
          <cell r="H88" t="str">
            <v>许昌学院</v>
          </cell>
          <cell r="I88" t="str">
            <v>学前教育</v>
          </cell>
          <cell r="J88" t="str">
            <v>父亲患病</v>
          </cell>
          <cell r="K88" t="str">
            <v>叶县廉村刘宋村</v>
          </cell>
          <cell r="L88" t="str">
            <v>【平顶山】中国共产党叶县委员会办公室</v>
          </cell>
          <cell r="M88" t="str">
            <v>信息室</v>
          </cell>
          <cell r="N88" t="str">
            <v>15893486135</v>
          </cell>
          <cell r="O88" t="str">
            <v>20200701-20230630</v>
          </cell>
          <cell r="P88" t="str">
            <v>叶县天安人力资源有限公司</v>
          </cell>
          <cell r="Q88">
            <v>20230630</v>
          </cell>
        </row>
        <row r="89">
          <cell r="C89" t="str">
            <v>410422199802151044</v>
          </cell>
          <cell r="D89" t="str">
            <v>女</v>
          </cell>
          <cell r="E89">
            <v>27</v>
          </cell>
          <cell r="F89" t="str">
            <v>专科</v>
          </cell>
          <cell r="G89">
            <v>20190701</v>
          </cell>
          <cell r="H89" t="str">
            <v>平顶山学院</v>
          </cell>
          <cell r="I89" t="str">
            <v>学前教育</v>
          </cell>
          <cell r="J89" t="str">
            <v>单亲家庭</v>
          </cell>
          <cell r="K89" t="str">
            <v>叶县九龙典庄村</v>
          </cell>
          <cell r="L89" t="str">
            <v>【平顶山】中国共产党叶县委员会办公室</v>
          </cell>
          <cell r="M89" t="str">
            <v>常委办</v>
          </cell>
          <cell r="N89" t="str">
            <v>18317690910</v>
          </cell>
          <cell r="O89" t="str">
            <v>20200701-20230630</v>
          </cell>
          <cell r="P89" t="str">
            <v>叶县天安人力资源有限公司</v>
          </cell>
          <cell r="Q89">
            <v>20230630</v>
          </cell>
        </row>
        <row r="90">
          <cell r="C90" t="str">
            <v>410422199803160014</v>
          </cell>
          <cell r="D90" t="str">
            <v>男</v>
          </cell>
          <cell r="E90">
            <v>27</v>
          </cell>
          <cell r="F90" t="str">
            <v>专科</v>
          </cell>
          <cell r="G90">
            <v>20190701</v>
          </cell>
          <cell r="H90" t="str">
            <v>黄河水利职业技术学院</v>
          </cell>
          <cell r="I90" t="str">
            <v>工程造价</v>
          </cell>
          <cell r="J90" t="str">
            <v>登记失业半年以上</v>
          </cell>
          <cell r="K90" t="str">
            <v>叶县上河财富北楼</v>
          </cell>
          <cell r="L90" t="str">
            <v>【平顶山】中国共产党叶县委员会办公室</v>
          </cell>
        </row>
        <row r="90">
          <cell r="N90" t="str">
            <v>15093764697</v>
          </cell>
          <cell r="O90" t="str">
            <v>20200701-20230630</v>
          </cell>
          <cell r="P90" t="str">
            <v>叶县天安人力资源有限公司</v>
          </cell>
          <cell r="Q90" t="str">
            <v>20210930</v>
          </cell>
        </row>
        <row r="91">
          <cell r="C91" t="str">
            <v>410422199510010020</v>
          </cell>
          <cell r="D91" t="str">
            <v>女</v>
          </cell>
          <cell r="E91">
            <v>30</v>
          </cell>
          <cell r="F91" t="str">
            <v>专科</v>
          </cell>
          <cell r="G91">
            <v>20170701</v>
          </cell>
          <cell r="H91" t="str">
            <v>河南艺术职业学院</v>
          </cell>
          <cell r="I91" t="str">
            <v>编导</v>
          </cell>
          <cell r="J91" t="str">
            <v>单亲家庭</v>
          </cell>
          <cell r="K91" t="str">
            <v>叶县老文化路</v>
          </cell>
          <cell r="L91" t="str">
            <v>【平顶山】叶县九龙街道办事处</v>
          </cell>
          <cell r="M91" t="str">
            <v>无人接听</v>
          </cell>
          <cell r="N91" t="str">
            <v>15937553695</v>
          </cell>
          <cell r="O91" t="str">
            <v>20200701-20230630</v>
          </cell>
          <cell r="P91" t="str">
            <v>叶县中业人力资源有限公司</v>
          </cell>
          <cell r="Q91">
            <v>20230630</v>
          </cell>
        </row>
        <row r="92">
          <cell r="C92" t="str">
            <v>410422199704072844</v>
          </cell>
          <cell r="D92" t="str">
            <v>女</v>
          </cell>
          <cell r="E92">
            <v>28</v>
          </cell>
          <cell r="F92" t="str">
            <v>专科</v>
          </cell>
          <cell r="G92">
            <v>20190701</v>
          </cell>
          <cell r="H92" t="str">
            <v>焦作师范高等专科学校</v>
          </cell>
          <cell r="I92" t="str">
            <v>小学教育</v>
          </cell>
          <cell r="J92" t="str">
            <v>登记失业半年以上</v>
          </cell>
          <cell r="K92" t="str">
            <v>叶县常村镇李九思村</v>
          </cell>
          <cell r="L92" t="str">
            <v>叶县人力资源和社会保障局</v>
          </cell>
        </row>
        <row r="92">
          <cell r="N92" t="str">
            <v>13639801581</v>
          </cell>
          <cell r="O92" t="str">
            <v>20200701-20230630</v>
          </cell>
          <cell r="P92" t="str">
            <v>叶县中业人力资源有限公司</v>
          </cell>
          <cell r="Q92" t="str">
            <v>20211015</v>
          </cell>
        </row>
        <row r="93">
          <cell r="C93" t="str">
            <v>410422199901290015</v>
          </cell>
          <cell r="D93" t="str">
            <v>男</v>
          </cell>
          <cell r="E93">
            <v>26</v>
          </cell>
          <cell r="F93" t="str">
            <v>专科</v>
          </cell>
          <cell r="G93">
            <v>20190701</v>
          </cell>
          <cell r="H93" t="str">
            <v>漯河职业技术学院</v>
          </cell>
          <cell r="I93" t="str">
            <v>环境艺术设计</v>
          </cell>
          <cell r="J93" t="str">
            <v>低保家庭</v>
          </cell>
          <cell r="K93" t="str">
            <v>叶县一里桥沿河花园</v>
          </cell>
          <cell r="L93" t="str">
            <v>叶县人力资源和社会保障局</v>
          </cell>
          <cell r="M93" t="str">
            <v>仲裁信访股</v>
          </cell>
          <cell r="N93" t="str">
            <v>17839393742</v>
          </cell>
          <cell r="O93" t="str">
            <v>20200701-20230630</v>
          </cell>
          <cell r="P93" t="str">
            <v>叶县中业人力资源有限公司</v>
          </cell>
          <cell r="Q93">
            <v>20230630</v>
          </cell>
        </row>
        <row r="94">
          <cell r="C94" t="str">
            <v>410422199707261026</v>
          </cell>
          <cell r="D94" t="str">
            <v>女</v>
          </cell>
          <cell r="E94">
            <v>28</v>
          </cell>
          <cell r="F94" t="str">
            <v>本科</v>
          </cell>
          <cell r="G94">
            <v>20190630</v>
          </cell>
          <cell r="H94" t="str">
            <v>井冈山大学</v>
          </cell>
          <cell r="I94" t="str">
            <v>法学</v>
          </cell>
          <cell r="J94" t="str">
            <v>残疾人家庭</v>
          </cell>
          <cell r="K94" t="str">
            <v>叶县城关乡孟北村</v>
          </cell>
          <cell r="L94" t="str">
            <v>叶县应急管理局</v>
          </cell>
          <cell r="M94" t="str">
            <v>风险监测股</v>
          </cell>
          <cell r="N94" t="str">
            <v>18317628965</v>
          </cell>
          <cell r="O94" t="str">
            <v>20200701-20230630</v>
          </cell>
          <cell r="P94" t="str">
            <v>叶县中业人力资源有限公司</v>
          </cell>
          <cell r="Q94">
            <v>20230418</v>
          </cell>
        </row>
        <row r="95">
          <cell r="C95" t="str">
            <v>410422199501019162</v>
          </cell>
          <cell r="D95" t="str">
            <v>女</v>
          </cell>
          <cell r="E95">
            <v>30</v>
          </cell>
          <cell r="F95" t="str">
            <v>专科</v>
          </cell>
          <cell r="G95">
            <v>20170701</v>
          </cell>
          <cell r="H95" t="str">
            <v>河南商丘职业技术学院</v>
          </cell>
          <cell r="I95" t="str">
            <v>会计电算化</v>
          </cell>
          <cell r="J95" t="str">
            <v>母亲患病</v>
          </cell>
          <cell r="K95" t="str">
            <v>河南省叶县辛店</v>
          </cell>
          <cell r="L95" t="str">
            <v>叶县应急管理局</v>
          </cell>
          <cell r="M95" t="str">
            <v>办公室</v>
          </cell>
          <cell r="N95" t="str">
            <v>17788198911</v>
          </cell>
          <cell r="O95" t="str">
            <v>20200701-20230630</v>
          </cell>
          <cell r="P95" t="str">
            <v>叶县中业人力资源有限公司</v>
          </cell>
          <cell r="Q95">
            <v>20230430</v>
          </cell>
        </row>
        <row r="96">
          <cell r="C96" t="str">
            <v>410422199608160078</v>
          </cell>
          <cell r="D96" t="str">
            <v>男</v>
          </cell>
          <cell r="E96">
            <v>29</v>
          </cell>
          <cell r="F96" t="str">
            <v>专科</v>
          </cell>
          <cell r="G96">
            <v>20190701</v>
          </cell>
          <cell r="H96" t="str">
            <v>河南工业贸易职业学院</v>
          </cell>
          <cell r="I96" t="str">
            <v>会计（电算化方向）</v>
          </cell>
          <cell r="J96" t="str">
            <v>登记失业半年以上</v>
          </cell>
          <cell r="K96" t="str">
            <v>叶县东菜园村</v>
          </cell>
          <cell r="L96" t="str">
            <v>【平顶山】叶县招商局</v>
          </cell>
        </row>
        <row r="96">
          <cell r="N96" t="str">
            <v>18837556058</v>
          </cell>
          <cell r="O96" t="str">
            <v>20200701-20230630</v>
          </cell>
          <cell r="P96" t="str">
            <v>叶县中业人力资源有限公司</v>
          </cell>
          <cell r="Q96" t="str">
            <v>20201231</v>
          </cell>
        </row>
        <row r="97">
          <cell r="C97" t="str">
            <v>41042219970618222X</v>
          </cell>
          <cell r="D97" t="str">
            <v>女</v>
          </cell>
          <cell r="E97">
            <v>28</v>
          </cell>
          <cell r="F97" t="str">
            <v>专科</v>
          </cell>
          <cell r="G97">
            <v>20190701</v>
          </cell>
          <cell r="H97" t="str">
            <v>平顶山职业技术学院</v>
          </cell>
          <cell r="I97" t="str">
            <v>语文教育</v>
          </cell>
          <cell r="J97" t="str">
            <v>登记失业半年以上</v>
          </cell>
          <cell r="K97" t="str">
            <v>叶县任店镇古路湾村</v>
          </cell>
          <cell r="L97" t="str">
            <v>【平顶山】叶县招商局</v>
          </cell>
          <cell r="M97" t="str">
            <v>叶县招商服务中心项目科</v>
          </cell>
          <cell r="N97" t="str">
            <v>18236651085</v>
          </cell>
          <cell r="O97" t="str">
            <v>20200701-20230630</v>
          </cell>
          <cell r="P97" t="str">
            <v>叶县中业人力资源有限公司</v>
          </cell>
          <cell r="Q97">
            <v>20230630</v>
          </cell>
        </row>
        <row r="98">
          <cell r="C98" t="str">
            <v>410422199505164826</v>
          </cell>
          <cell r="D98" t="str">
            <v>女</v>
          </cell>
          <cell r="E98">
            <v>30</v>
          </cell>
          <cell r="F98" t="str">
            <v>专科</v>
          </cell>
          <cell r="G98">
            <v>20190630</v>
          </cell>
          <cell r="H98" t="str">
            <v>武汉工程科技学院</v>
          </cell>
          <cell r="I98" t="str">
            <v>财务管理</v>
          </cell>
          <cell r="J98" t="str">
            <v>助学贷款</v>
          </cell>
          <cell r="K98" t="str">
            <v>叶县九龙街道东菜园昆苑小区</v>
          </cell>
          <cell r="L98" t="str">
            <v>叶县蔬菜产业发展中心</v>
          </cell>
        </row>
        <row r="98">
          <cell r="N98" t="str">
            <v>13101757819</v>
          </cell>
          <cell r="O98" t="str">
            <v>20200701-20230630</v>
          </cell>
          <cell r="P98" t="str">
            <v>叶县中业人力资源有限公司</v>
          </cell>
          <cell r="Q98" t="str">
            <v>20200930</v>
          </cell>
        </row>
        <row r="99">
          <cell r="C99" t="str">
            <v>41042219960520002X</v>
          </cell>
          <cell r="D99" t="str">
            <v>女</v>
          </cell>
          <cell r="E99">
            <v>29</v>
          </cell>
          <cell r="F99" t="str">
            <v>本科</v>
          </cell>
          <cell r="G99">
            <v>20190701</v>
          </cell>
          <cell r="H99" t="str">
            <v>郑州科技学院</v>
          </cell>
          <cell r="I99" t="str">
            <v>建筑环境与能源应用工程</v>
          </cell>
          <cell r="J99" t="str">
            <v>登记失业半年以上</v>
          </cell>
          <cell r="K99" t="str">
            <v>叶县光明路</v>
          </cell>
          <cell r="L99" t="str">
            <v>叶县处非办</v>
          </cell>
        </row>
        <row r="99">
          <cell r="N99" t="str">
            <v>15893460888</v>
          </cell>
          <cell r="O99" t="str">
            <v>20200701-20230630</v>
          </cell>
          <cell r="P99" t="str">
            <v>叶县中业人力资源有限公司</v>
          </cell>
          <cell r="Q99" t="str">
            <v>20210930</v>
          </cell>
        </row>
        <row r="100">
          <cell r="C100" t="str">
            <v>410422199203137662</v>
          </cell>
          <cell r="D100" t="str">
            <v>女</v>
          </cell>
          <cell r="E100">
            <v>33</v>
          </cell>
          <cell r="F100" t="str">
            <v>专科</v>
          </cell>
          <cell r="G100">
            <v>20180701</v>
          </cell>
          <cell r="H100" t="str">
            <v>郑州电子信息职业技术学院</v>
          </cell>
          <cell r="I100" t="str">
            <v>计算机应用技术</v>
          </cell>
          <cell r="J100" t="str">
            <v>单亲家庭</v>
          </cell>
          <cell r="K100" t="str">
            <v>叶县邓李乡璋环寺</v>
          </cell>
          <cell r="L100" t="str">
            <v>叶县处非办</v>
          </cell>
          <cell r="M100" t="str">
            <v>办公室</v>
          </cell>
          <cell r="N100" t="str">
            <v>18768993557</v>
          </cell>
          <cell r="O100" t="str">
            <v>20200701-20230630</v>
          </cell>
          <cell r="P100" t="str">
            <v>叶县中业人力资源有限公司</v>
          </cell>
          <cell r="Q100">
            <v>20230630</v>
          </cell>
        </row>
        <row r="101">
          <cell r="C101" t="str">
            <v>410422199202105431</v>
          </cell>
          <cell r="D101" t="str">
            <v>男</v>
          </cell>
          <cell r="E101">
            <v>33</v>
          </cell>
          <cell r="F101" t="str">
            <v>本科</v>
          </cell>
          <cell r="G101">
            <v>20180630</v>
          </cell>
          <cell r="H101" t="str">
            <v>河南科技学院新科学院</v>
          </cell>
          <cell r="I101" t="str">
            <v>机械设计制造</v>
          </cell>
          <cell r="J101" t="str">
            <v>助学贷款</v>
          </cell>
          <cell r="K101" t="str">
            <v>河南省叶县龙泉乡西蔡庄村</v>
          </cell>
          <cell r="L101" t="str">
            <v>【平顶山】叶县龙泉乡人民政府</v>
          </cell>
        </row>
        <row r="101">
          <cell r="N101" t="str">
            <v>15503758167</v>
          </cell>
          <cell r="O101" t="str">
            <v>20200701-20230630</v>
          </cell>
          <cell r="P101" t="str">
            <v>叶县中业人力资源有限公司</v>
          </cell>
          <cell r="Q101" t="str">
            <v>20210930</v>
          </cell>
        </row>
        <row r="102">
          <cell r="C102" t="str">
            <v>410422199404113325</v>
          </cell>
          <cell r="D102" t="str">
            <v>女</v>
          </cell>
          <cell r="E102">
            <v>31</v>
          </cell>
          <cell r="F102" t="str">
            <v>专科</v>
          </cell>
          <cell r="G102">
            <v>20170701</v>
          </cell>
          <cell r="H102" t="str">
            <v>郑州电子信息职业技术学院</v>
          </cell>
          <cell r="I102" t="str">
            <v>环境艺术设计</v>
          </cell>
          <cell r="J102" t="str">
            <v>父亲患病</v>
          </cell>
          <cell r="K102" t="str">
            <v>叶县夏李乡小河郭村</v>
          </cell>
          <cell r="L102" t="str">
            <v>【平顶山】叶县龙泉乡人民政府</v>
          </cell>
          <cell r="M102" t="str">
            <v>办公室</v>
          </cell>
          <cell r="N102" t="str">
            <v>13781868832</v>
          </cell>
          <cell r="O102" t="str">
            <v>20200701-20230630</v>
          </cell>
          <cell r="P102" t="str">
            <v>叶县中业人力资源有限公司</v>
          </cell>
          <cell r="Q102">
            <v>20230630</v>
          </cell>
        </row>
        <row r="103">
          <cell r="C103" t="str">
            <v>410422199712160019</v>
          </cell>
          <cell r="D103" t="str">
            <v>男</v>
          </cell>
          <cell r="E103">
            <v>27</v>
          </cell>
          <cell r="F103" t="str">
            <v>专科</v>
          </cell>
          <cell r="G103">
            <v>20190701</v>
          </cell>
          <cell r="H103" t="str">
            <v>平顶山工业职业技术学院</v>
          </cell>
          <cell r="I103" t="str">
            <v>眼视光技术</v>
          </cell>
          <cell r="J103" t="str">
            <v>低保家庭</v>
          </cell>
          <cell r="K103" t="str">
            <v>平顶山叶县城关乡</v>
          </cell>
          <cell r="L103" t="str">
            <v>【平顶山】叶县科学技术局</v>
          </cell>
          <cell r="M103" t="str">
            <v>办公室</v>
          </cell>
          <cell r="N103" t="str">
            <v>15803751214</v>
          </cell>
          <cell r="O103" t="str">
            <v>20200701-20230630</v>
          </cell>
          <cell r="P103" t="str">
            <v>叶县中业人力资源有限公司</v>
          </cell>
          <cell r="Q103">
            <v>20230630</v>
          </cell>
        </row>
        <row r="104">
          <cell r="C104" t="str">
            <v>410422199808121022</v>
          </cell>
          <cell r="D104" t="str">
            <v>女</v>
          </cell>
          <cell r="E104">
            <v>27</v>
          </cell>
          <cell r="F104" t="str">
            <v>专科</v>
          </cell>
          <cell r="G104">
            <v>20190701</v>
          </cell>
          <cell r="H104" t="str">
            <v>开封文化艺术职业学院</v>
          </cell>
          <cell r="I104" t="str">
            <v>美术教育</v>
          </cell>
          <cell r="J104" t="str">
            <v>单亲家庭</v>
          </cell>
          <cell r="K104" t="str">
            <v>叶县城关乡大北村</v>
          </cell>
          <cell r="L104" t="str">
            <v>叶县科学技术协会</v>
          </cell>
          <cell r="M104" t="str">
            <v>办公室</v>
          </cell>
          <cell r="N104" t="str">
            <v>15224831287</v>
          </cell>
          <cell r="O104" t="str">
            <v>20200701-20230630</v>
          </cell>
          <cell r="P104" t="str">
            <v>叶县中业人力资源有限公司</v>
          </cell>
          <cell r="Q104">
            <v>20230630</v>
          </cell>
        </row>
        <row r="105">
          <cell r="C105" t="str">
            <v>410422199106166525</v>
          </cell>
          <cell r="D105" t="str">
            <v>女</v>
          </cell>
          <cell r="E105">
            <v>34</v>
          </cell>
          <cell r="F105" t="str">
            <v>专科</v>
          </cell>
          <cell r="G105">
            <v>20170701</v>
          </cell>
          <cell r="H105" t="str">
            <v>河南职业技术学院</v>
          </cell>
          <cell r="I105" t="str">
            <v>机电一体化</v>
          </cell>
          <cell r="J105" t="str">
            <v>单亲家庭</v>
          </cell>
          <cell r="K105" t="str">
            <v>昆阳镇南大街</v>
          </cell>
          <cell r="L105" t="str">
            <v>叶县科学技术协会</v>
          </cell>
        </row>
        <row r="105">
          <cell r="N105" t="str">
            <v>15037501302</v>
          </cell>
          <cell r="O105" t="str">
            <v>20200701-20230630</v>
          </cell>
          <cell r="P105" t="str">
            <v>叶县中业人力资源有限公司</v>
          </cell>
          <cell r="Q105">
            <v>20220208</v>
          </cell>
        </row>
        <row r="106">
          <cell r="C106" t="str">
            <v>410422199609182869</v>
          </cell>
          <cell r="D106" t="str">
            <v>女</v>
          </cell>
          <cell r="E106">
            <v>29</v>
          </cell>
          <cell r="F106" t="str">
            <v>专科</v>
          </cell>
          <cell r="G106">
            <v>20180701</v>
          </cell>
          <cell r="H106" t="str">
            <v>信阳师范学院</v>
          </cell>
          <cell r="I106" t="str">
            <v>会计电算化</v>
          </cell>
          <cell r="J106" t="str">
            <v>登记失业半年以上</v>
          </cell>
          <cell r="K106" t="str">
            <v>河南省叶县九龙路</v>
          </cell>
          <cell r="L106" t="str">
            <v>叶县劳动就业服务中心</v>
          </cell>
          <cell r="M106" t="str">
            <v>办公室</v>
          </cell>
          <cell r="N106" t="str">
            <v>15038828330</v>
          </cell>
          <cell r="O106" t="str">
            <v>20200701-20230630</v>
          </cell>
          <cell r="P106" t="str">
            <v>叶县中业人力资源有限公司</v>
          </cell>
          <cell r="Q106">
            <v>20220826</v>
          </cell>
        </row>
        <row r="107">
          <cell r="C107" t="str">
            <v>410422199409160016</v>
          </cell>
          <cell r="D107" t="str">
            <v>男</v>
          </cell>
          <cell r="E107">
            <v>31</v>
          </cell>
          <cell r="F107" t="str">
            <v>专科</v>
          </cell>
          <cell r="G107">
            <v>20170701</v>
          </cell>
          <cell r="H107" t="str">
            <v>平顶山工业职业技术学院</v>
          </cell>
          <cell r="I107" t="str">
            <v>计算机应用</v>
          </cell>
          <cell r="J107" t="str">
            <v>单亲家庭</v>
          </cell>
          <cell r="K107" t="str">
            <v>叶县洪庄杨洪西村</v>
          </cell>
          <cell r="L107" t="str">
            <v>【平顶山】叶县林业局</v>
          </cell>
          <cell r="M107" t="str">
            <v>办公室</v>
          </cell>
          <cell r="N107" t="str">
            <v>19937554999</v>
          </cell>
          <cell r="O107" t="str">
            <v>20200701-20230630</v>
          </cell>
          <cell r="P107" t="str">
            <v>叶县中业人力资源有限公司</v>
          </cell>
          <cell r="Q107">
            <v>20230630</v>
          </cell>
        </row>
        <row r="108">
          <cell r="C108" t="str">
            <v>410422199111139177</v>
          </cell>
          <cell r="D108" t="str">
            <v>男</v>
          </cell>
          <cell r="E108">
            <v>33</v>
          </cell>
          <cell r="F108" t="str">
            <v>专科</v>
          </cell>
          <cell r="G108">
            <v>20170701</v>
          </cell>
          <cell r="H108" t="str">
            <v>郑州工程技术学院</v>
          </cell>
          <cell r="I108" t="str">
            <v>机电一体化</v>
          </cell>
          <cell r="J108" t="str">
            <v>残疾人家庭、父亲患病</v>
          </cell>
          <cell r="K108" t="str">
            <v>叶县常村乡文庄村</v>
          </cell>
          <cell r="L108" t="str">
            <v>【平顶山】叶县林业局</v>
          </cell>
        </row>
        <row r="108">
          <cell r="N108" t="str">
            <v>15537506866</v>
          </cell>
          <cell r="O108" t="str">
            <v>20200701-20230630</v>
          </cell>
          <cell r="P108" t="str">
            <v>叶县中业人力资源有限公司</v>
          </cell>
          <cell r="Q108">
            <v>20210304</v>
          </cell>
        </row>
        <row r="109">
          <cell r="C109" t="str">
            <v>410422199508215422</v>
          </cell>
          <cell r="D109" t="str">
            <v>女</v>
          </cell>
          <cell r="E109">
            <v>30</v>
          </cell>
          <cell r="F109" t="str">
            <v>专科</v>
          </cell>
          <cell r="G109">
            <v>20170701</v>
          </cell>
          <cell r="H109" t="str">
            <v>河南质量工程职业学院</v>
          </cell>
          <cell r="I109" t="str">
            <v>工业分析与检验</v>
          </cell>
          <cell r="J109" t="str">
            <v>单亲家庭</v>
          </cell>
          <cell r="K109" t="str">
            <v>河南省叶县龙泉乡赵庄</v>
          </cell>
          <cell r="L109" t="str">
            <v>【平顶山】叶县招商局</v>
          </cell>
          <cell r="M109" t="str">
            <v>叶县招商服务中心项目科</v>
          </cell>
          <cell r="N109" t="str">
            <v>15737569037</v>
          </cell>
          <cell r="O109" t="str">
            <v>20200701-20230630</v>
          </cell>
          <cell r="P109" t="str">
            <v>叶县中业人力资源有限公司</v>
          </cell>
          <cell r="Q109">
            <v>20230630</v>
          </cell>
        </row>
        <row r="110">
          <cell r="C110" t="str">
            <v>410422199801120027</v>
          </cell>
          <cell r="D110" t="str">
            <v>女</v>
          </cell>
          <cell r="E110">
            <v>27</v>
          </cell>
          <cell r="F110" t="str">
            <v>专科</v>
          </cell>
          <cell r="G110">
            <v>20190701</v>
          </cell>
          <cell r="H110" t="str">
            <v>郑州城市职业学院</v>
          </cell>
          <cell r="I110" t="str">
            <v>会计</v>
          </cell>
          <cell r="J110" t="str">
            <v>登记失业半年以上</v>
          </cell>
          <cell r="K110" t="str">
            <v>河南省平顶山市叶县北关</v>
          </cell>
          <cell r="L110" t="str">
            <v>叶县应急管理局</v>
          </cell>
        </row>
        <row r="110">
          <cell r="N110" t="str">
            <v>18003755219</v>
          </cell>
          <cell r="O110" t="str">
            <v>20200701-20230630</v>
          </cell>
          <cell r="P110" t="str">
            <v>叶县中业人力资源有限公司</v>
          </cell>
          <cell r="Q110">
            <v>20210630</v>
          </cell>
        </row>
        <row r="111">
          <cell r="C111" t="str">
            <v>410422199809141041</v>
          </cell>
          <cell r="D111" t="str">
            <v>女</v>
          </cell>
          <cell r="E111">
            <v>27</v>
          </cell>
          <cell r="F111" t="str">
            <v>专科</v>
          </cell>
          <cell r="G111">
            <v>20190701</v>
          </cell>
          <cell r="H111" t="str">
            <v>平顶山工业职业技术学院</v>
          </cell>
          <cell r="I111" t="str">
            <v>机电一体化</v>
          </cell>
          <cell r="J111" t="str">
            <v>登记失业半年以上</v>
          </cell>
          <cell r="K111" t="str">
            <v>盐都街道郑庄村</v>
          </cell>
          <cell r="L111" t="str">
            <v>叶县人力资源和社会保障局</v>
          </cell>
          <cell r="M111" t="str">
            <v>工伤保险中心</v>
          </cell>
          <cell r="N111" t="str">
            <v>16692508525</v>
          </cell>
          <cell r="O111" t="str">
            <v>20200701-20230630</v>
          </cell>
          <cell r="P111" t="str">
            <v>叶县中业人力资源有限公司</v>
          </cell>
          <cell r="Q111">
            <v>20230630</v>
          </cell>
        </row>
        <row r="112">
          <cell r="C112" t="str">
            <v>41042219970826101X</v>
          </cell>
          <cell r="D112" t="str">
            <v>男</v>
          </cell>
          <cell r="E112">
            <v>28</v>
          </cell>
          <cell r="F112" t="str">
            <v>专科</v>
          </cell>
          <cell r="G112">
            <v>20170701</v>
          </cell>
          <cell r="H112" t="str">
            <v>鹤壁职业技术学院</v>
          </cell>
          <cell r="I112" t="str">
            <v>护理</v>
          </cell>
          <cell r="J112" t="str">
            <v>残疾人家庭</v>
          </cell>
          <cell r="K112" t="str">
            <v>叶县北关文化路</v>
          </cell>
          <cell r="L112" t="str">
            <v>叶县人力资源和社会保障局</v>
          </cell>
          <cell r="M112" t="str">
            <v>工伤保险中心</v>
          </cell>
          <cell r="N112" t="str">
            <v>13233702796</v>
          </cell>
          <cell r="O112" t="str">
            <v>20200701-20230630</v>
          </cell>
          <cell r="P112" t="str">
            <v>叶县中业人力资源有限公司</v>
          </cell>
          <cell r="Q112">
            <v>20230331</v>
          </cell>
        </row>
        <row r="113">
          <cell r="C113" t="str">
            <v>410422199612214825</v>
          </cell>
          <cell r="D113" t="str">
            <v>女</v>
          </cell>
          <cell r="E113">
            <v>28</v>
          </cell>
          <cell r="F113" t="str">
            <v>专科</v>
          </cell>
          <cell r="G113">
            <v>20170701</v>
          </cell>
          <cell r="H113" t="str">
            <v>郑州职业技术学院</v>
          </cell>
          <cell r="I113" t="str">
            <v>电子商务</v>
          </cell>
          <cell r="J113" t="str">
            <v>单亲家庭</v>
          </cell>
          <cell r="K113" t="str">
            <v>叶县叶邑镇常庄村</v>
          </cell>
          <cell r="L113" t="str">
            <v>【平顶山】叶县科学技术局</v>
          </cell>
          <cell r="M113" t="str">
            <v>办公室</v>
          </cell>
          <cell r="N113" t="str">
            <v>15290779063</v>
          </cell>
          <cell r="O113" t="str">
            <v>20200701-20230630</v>
          </cell>
          <cell r="P113" t="str">
            <v>叶县中业人力资源有限公司</v>
          </cell>
          <cell r="Q113">
            <v>20230630</v>
          </cell>
        </row>
        <row r="114">
          <cell r="C114" t="str">
            <v>410422199311102221</v>
          </cell>
          <cell r="D114" t="str">
            <v>女</v>
          </cell>
          <cell r="E114">
            <v>31</v>
          </cell>
          <cell r="F114" t="str">
            <v>本科</v>
          </cell>
          <cell r="G114">
            <v>20180701</v>
          </cell>
          <cell r="H114" t="str">
            <v>郑州科技学院</v>
          </cell>
          <cell r="I114" t="str">
            <v>财务管理</v>
          </cell>
          <cell r="J114" t="str">
            <v>登记失业半年以上</v>
          </cell>
          <cell r="K114" t="str">
            <v>河南省叶县任店任四村</v>
          </cell>
          <cell r="L114" t="str">
            <v>【平顶山】叶县工业和信息化局</v>
          </cell>
          <cell r="M114" t="str">
            <v>办公室</v>
          </cell>
          <cell r="N114" t="str">
            <v>15886775121</v>
          </cell>
          <cell r="O114" t="str">
            <v>20200701-20230630</v>
          </cell>
          <cell r="P114" t="str">
            <v>叶县中业人力资源有限公司</v>
          </cell>
          <cell r="Q114">
            <v>20230630</v>
          </cell>
        </row>
        <row r="115">
          <cell r="C115" t="str">
            <v>410402199611095566</v>
          </cell>
          <cell r="D115" t="str">
            <v>女</v>
          </cell>
          <cell r="E115">
            <v>28</v>
          </cell>
          <cell r="F115" t="str">
            <v>本科</v>
          </cell>
          <cell r="G115">
            <v>20190701</v>
          </cell>
          <cell r="H115" t="str">
            <v>平顶山学院</v>
          </cell>
          <cell r="I115" t="str">
            <v>学前教育</v>
          </cell>
          <cell r="J115" t="str">
            <v>登记失业半年以上</v>
          </cell>
          <cell r="K115" t="str">
            <v>叶县阳光棕榈园</v>
          </cell>
          <cell r="L115" t="str">
            <v>叶县盐都街道办事处</v>
          </cell>
        </row>
        <row r="115">
          <cell r="N115" t="str">
            <v>19939039190</v>
          </cell>
          <cell r="O115" t="str">
            <v>20200701-20230630</v>
          </cell>
          <cell r="P115" t="str">
            <v>叶县中业人力资源有限公司</v>
          </cell>
          <cell r="Q115">
            <v>20210805</v>
          </cell>
        </row>
        <row r="116">
          <cell r="C116" t="str">
            <v>410422199807250033</v>
          </cell>
          <cell r="D116" t="str">
            <v>男</v>
          </cell>
          <cell r="E116">
            <v>27</v>
          </cell>
          <cell r="F116" t="str">
            <v>专科</v>
          </cell>
          <cell r="G116">
            <v>20190701</v>
          </cell>
          <cell r="H116" t="str">
            <v>黄河科技学院</v>
          </cell>
          <cell r="I116" t="str">
            <v>计算机网络技术</v>
          </cell>
          <cell r="J116" t="str">
            <v>单亲家庭</v>
          </cell>
          <cell r="K116" t="str">
            <v>河南省叶县昆阳镇北关</v>
          </cell>
          <cell r="L116" t="str">
            <v>【平顶山】叶县九龙街道办事处</v>
          </cell>
          <cell r="M116" t="str">
            <v>机关后勤</v>
          </cell>
          <cell r="N116" t="str">
            <v>15038888613</v>
          </cell>
          <cell r="O116" t="str">
            <v>20200701-20230630</v>
          </cell>
          <cell r="P116" t="str">
            <v>叶县中业人力资源有限公司</v>
          </cell>
          <cell r="Q116">
            <v>20230630</v>
          </cell>
        </row>
        <row r="117">
          <cell r="C117" t="str">
            <v>41042220010213381X</v>
          </cell>
          <cell r="D117" t="str">
            <v>男</v>
          </cell>
          <cell r="E117">
            <v>24</v>
          </cell>
          <cell r="F117" t="str">
            <v>专科</v>
          </cell>
          <cell r="G117">
            <v>20190701</v>
          </cell>
          <cell r="H117" t="str">
            <v>商丘职业技术学院</v>
          </cell>
          <cell r="I117" t="str">
            <v>社会体育</v>
          </cell>
          <cell r="J117" t="str">
            <v>单亲家庭</v>
          </cell>
          <cell r="K117" t="str">
            <v>河南省叶县保安镇</v>
          </cell>
          <cell r="L117" t="str">
            <v>【平顶山】叶县保安镇人民政府</v>
          </cell>
        </row>
        <row r="117">
          <cell r="N117" t="str">
            <v>15896938156</v>
          </cell>
          <cell r="O117" t="str">
            <v>20201105-20231104</v>
          </cell>
          <cell r="P117" t="str">
            <v>平顶山市一凡人力资源有限公司</v>
          </cell>
          <cell r="Q117">
            <v>20210331</v>
          </cell>
        </row>
        <row r="118">
          <cell r="C118" t="str">
            <v>410422199609173313</v>
          </cell>
          <cell r="D118" t="str">
            <v>男</v>
          </cell>
          <cell r="E118">
            <v>29</v>
          </cell>
          <cell r="F118" t="str">
            <v>专科</v>
          </cell>
          <cell r="G118">
            <v>20190701</v>
          </cell>
          <cell r="H118" t="str">
            <v>河南农业职业学院</v>
          </cell>
          <cell r="I118" t="str">
            <v>电子商务</v>
          </cell>
          <cell r="J118" t="str">
            <v>残疾人家庭</v>
          </cell>
          <cell r="K118" t="str">
            <v>河南省叶县夏李乡田庄</v>
          </cell>
          <cell r="L118" t="str">
            <v>【平顶山】叶县常村镇人民政府</v>
          </cell>
        </row>
        <row r="118">
          <cell r="N118" t="str">
            <v>18075377614</v>
          </cell>
          <cell r="O118" t="str">
            <v>20201105-20231104</v>
          </cell>
          <cell r="P118" t="str">
            <v>平顶山市一凡人力资源有限公司</v>
          </cell>
          <cell r="Q118">
            <v>20231104</v>
          </cell>
        </row>
        <row r="119">
          <cell r="C119" t="str">
            <v>410422199802157067</v>
          </cell>
          <cell r="D119" t="str">
            <v>女</v>
          </cell>
          <cell r="E119">
            <v>27</v>
          </cell>
          <cell r="F119" t="str">
            <v>本科</v>
          </cell>
          <cell r="G119">
            <v>20200701</v>
          </cell>
          <cell r="H119" t="str">
            <v>郑州大学西亚斯国际学院</v>
          </cell>
          <cell r="I119" t="str">
            <v>涉外旅游</v>
          </cell>
          <cell r="J119" t="str">
            <v>在校期间享受助学贷款</v>
          </cell>
          <cell r="K119" t="str">
            <v>河南省叶县廉村镇辛顾村</v>
          </cell>
          <cell r="L119" t="str">
            <v>【平顶山】叶县廉村镇人民政府</v>
          </cell>
        </row>
        <row r="119">
          <cell r="N119">
            <v>15617317026</v>
          </cell>
          <cell r="O119" t="str">
            <v>20201105-20231104</v>
          </cell>
          <cell r="P119" t="str">
            <v>平顶山市一凡人力资源有限公司</v>
          </cell>
          <cell r="Q119">
            <v>20230719</v>
          </cell>
        </row>
        <row r="120">
          <cell r="C120" t="str">
            <v>410422199706082229</v>
          </cell>
          <cell r="D120" t="str">
            <v>女</v>
          </cell>
          <cell r="E120">
            <v>28</v>
          </cell>
          <cell r="F120" t="str">
            <v>本科</v>
          </cell>
          <cell r="G120">
            <v>20200701</v>
          </cell>
          <cell r="H120" t="str">
            <v>平顶山学院</v>
          </cell>
          <cell r="I120" t="str">
            <v>美术学</v>
          </cell>
          <cell r="J120" t="str">
            <v>在校期间享受助学贷款</v>
          </cell>
          <cell r="K120" t="str">
            <v>河南省平顶山市叶县任店镇后营村</v>
          </cell>
          <cell r="L120" t="str">
            <v>【平顶山】叶县任店镇人民政府</v>
          </cell>
        </row>
        <row r="120">
          <cell r="N120">
            <v>18803618720</v>
          </cell>
          <cell r="O120" t="str">
            <v>20201105-20231104</v>
          </cell>
          <cell r="P120" t="str">
            <v>平顶山市一凡人力资源有限公司</v>
          </cell>
          <cell r="Q120">
            <v>20220630</v>
          </cell>
        </row>
        <row r="121">
          <cell r="C121" t="str">
            <v>410422199612162228</v>
          </cell>
          <cell r="D121" t="str">
            <v>女</v>
          </cell>
          <cell r="E121">
            <v>28</v>
          </cell>
          <cell r="F121" t="str">
            <v>本科</v>
          </cell>
          <cell r="G121">
            <v>20190701</v>
          </cell>
          <cell r="H121" t="str">
            <v>郑州商学院</v>
          </cell>
          <cell r="I121" t="str">
            <v>会计学</v>
          </cell>
          <cell r="J121" t="str">
            <v>在校期间享受助学贷款</v>
          </cell>
          <cell r="K121" t="str">
            <v>叶县任店镇尚武营村</v>
          </cell>
          <cell r="L121" t="str">
            <v>【平顶山】叶县任店镇人民政府</v>
          </cell>
        </row>
        <row r="121">
          <cell r="N121">
            <v>18339831900</v>
          </cell>
          <cell r="O121" t="str">
            <v>20201105-20231104</v>
          </cell>
          <cell r="P121" t="str">
            <v>平顶山市一凡人力资源有限公司</v>
          </cell>
          <cell r="Q121">
            <v>20231104</v>
          </cell>
        </row>
        <row r="122">
          <cell r="C122" t="str">
            <v>410422199603159115</v>
          </cell>
          <cell r="D122" t="str">
            <v>男</v>
          </cell>
          <cell r="E122">
            <v>29</v>
          </cell>
          <cell r="F122" t="str">
            <v>本科</v>
          </cell>
          <cell r="G122">
            <v>20200701</v>
          </cell>
          <cell r="H122" t="str">
            <v>黄河科技学院</v>
          </cell>
          <cell r="I122" t="str">
            <v>商务英语</v>
          </cell>
          <cell r="J122" t="str">
            <v>在校期间享受助学贷款</v>
          </cell>
          <cell r="K122" t="str">
            <v>叶县城关乡余庄</v>
          </cell>
          <cell r="L122" t="str">
            <v>叶县盐都街道办事处</v>
          </cell>
        </row>
        <row r="122">
          <cell r="N122" t="str">
            <v>18637557306</v>
          </cell>
          <cell r="O122" t="str">
            <v>20201105-20231104</v>
          </cell>
          <cell r="P122" t="str">
            <v>平顶山市一凡人力资源有限公司</v>
          </cell>
          <cell r="Q122">
            <v>20231104</v>
          </cell>
        </row>
        <row r="123">
          <cell r="C123" t="str">
            <v>410422199711190064</v>
          </cell>
          <cell r="D123" t="str">
            <v>女</v>
          </cell>
          <cell r="E123">
            <v>27</v>
          </cell>
          <cell r="F123" t="str">
            <v>专科</v>
          </cell>
          <cell r="G123">
            <v>20190701</v>
          </cell>
          <cell r="H123" t="str">
            <v>河南农业职业学院</v>
          </cell>
          <cell r="I123" t="str">
            <v>酒店管理</v>
          </cell>
          <cell r="J123" t="str">
            <v>单亲家庭</v>
          </cell>
          <cell r="K123" t="str">
            <v>河南省平顶山市叶县昆阳镇昆水路3号</v>
          </cell>
          <cell r="L123" t="str">
            <v>叶县处非办</v>
          </cell>
        </row>
        <row r="123">
          <cell r="N123" t="str">
            <v>18595411369</v>
          </cell>
          <cell r="O123" t="str">
            <v>20201105-20231104</v>
          </cell>
          <cell r="P123" t="str">
            <v>平顶山市一凡人力资源有限公司</v>
          </cell>
          <cell r="Q123">
            <v>20231104</v>
          </cell>
        </row>
        <row r="124">
          <cell r="C124" t="str">
            <v>410422199603163827</v>
          </cell>
          <cell r="D124" t="str">
            <v>女</v>
          </cell>
          <cell r="E124">
            <v>29</v>
          </cell>
          <cell r="F124" t="str">
            <v>本科</v>
          </cell>
          <cell r="G124">
            <v>20200701</v>
          </cell>
          <cell r="H124" t="str">
            <v>商丘学院</v>
          </cell>
          <cell r="I124" t="str">
            <v>视觉传达设计</v>
          </cell>
          <cell r="J124" t="str">
            <v>在校期间享受助学贷款</v>
          </cell>
          <cell r="K124" t="str">
            <v>叶县保安吕楼村</v>
          </cell>
          <cell r="L124" t="str">
            <v>叶县农业局（畜牧局）</v>
          </cell>
        </row>
        <row r="124">
          <cell r="N124" t="str">
            <v>17530860179</v>
          </cell>
          <cell r="O124" t="str">
            <v>20201105-20231104</v>
          </cell>
          <cell r="P124" t="str">
            <v>平顶山市一凡人力资源有限公司</v>
          </cell>
          <cell r="Q124">
            <v>20231104</v>
          </cell>
        </row>
        <row r="125">
          <cell r="C125" t="str">
            <v>41042219940309381X</v>
          </cell>
          <cell r="D125" t="str">
            <v>男</v>
          </cell>
          <cell r="E125">
            <v>31</v>
          </cell>
          <cell r="F125" t="str">
            <v>本科</v>
          </cell>
          <cell r="G125">
            <v>20190701</v>
          </cell>
          <cell r="H125" t="str">
            <v>郑州升达经贸管理学院</v>
          </cell>
          <cell r="I125" t="str">
            <v>金融学</v>
          </cell>
          <cell r="J125" t="str">
            <v>父母长期患病基本丧失劳动能力</v>
          </cell>
          <cell r="K125" t="str">
            <v>河南省叶县保安镇报沟村</v>
          </cell>
          <cell r="L125" t="str">
            <v>【平顶山】叶县档案局</v>
          </cell>
        </row>
        <row r="125">
          <cell r="N125" t="str">
            <v>13071063291</v>
          </cell>
          <cell r="O125" t="str">
            <v>20201105-20231104</v>
          </cell>
          <cell r="P125" t="str">
            <v>平顶山市一凡人力资源有限公司</v>
          </cell>
          <cell r="Q125">
            <v>20210331</v>
          </cell>
        </row>
        <row r="126">
          <cell r="C126" t="str">
            <v>410422199911223393</v>
          </cell>
          <cell r="D126" t="str">
            <v>男</v>
          </cell>
          <cell r="E126">
            <v>25</v>
          </cell>
          <cell r="F126" t="str">
            <v>专科</v>
          </cell>
          <cell r="G126">
            <v>20200701</v>
          </cell>
          <cell r="H126" t="str">
            <v>河南质量工程职业学院</v>
          </cell>
          <cell r="I126" t="str">
            <v>计算机应用技术</v>
          </cell>
          <cell r="J126" t="str">
            <v>单亲家庭</v>
          </cell>
          <cell r="K126" t="str">
            <v>河南省叶县九龙路</v>
          </cell>
          <cell r="L126" t="str">
            <v>【平顶山】叶县档案局</v>
          </cell>
        </row>
        <row r="126">
          <cell r="N126">
            <v>18837575133</v>
          </cell>
          <cell r="O126" t="str">
            <v>20201105-20231104</v>
          </cell>
          <cell r="P126" t="str">
            <v>平顶山市一凡人力资源有限公司</v>
          </cell>
          <cell r="Q126">
            <v>20231104</v>
          </cell>
        </row>
        <row r="127">
          <cell r="C127" t="str">
            <v>410422199705195424</v>
          </cell>
          <cell r="D127" t="str">
            <v>女</v>
          </cell>
          <cell r="E127">
            <v>28</v>
          </cell>
          <cell r="F127" t="str">
            <v>本科</v>
          </cell>
          <cell r="G127">
            <v>20200701</v>
          </cell>
          <cell r="H127" t="str">
            <v>河南师范大学新联学院</v>
          </cell>
          <cell r="I127" t="str">
            <v>小学教育</v>
          </cell>
          <cell r="J127" t="str">
            <v>在校期间享受助学贷款</v>
          </cell>
          <cell r="K127" t="str">
            <v>河南省平顶山市叶县程庄村</v>
          </cell>
          <cell r="L127" t="str">
            <v>叶县妇女联合会</v>
          </cell>
        </row>
        <row r="127">
          <cell r="N127" t="str">
            <v>15617789902</v>
          </cell>
          <cell r="O127" t="str">
            <v>20201105-20231104</v>
          </cell>
          <cell r="P127" t="str">
            <v>平顶山市一凡人力资源有限公司</v>
          </cell>
          <cell r="Q127">
            <v>20220916</v>
          </cell>
        </row>
        <row r="128">
          <cell r="C128" t="str">
            <v>41042219950513482X</v>
          </cell>
          <cell r="D128" t="str">
            <v>女</v>
          </cell>
          <cell r="E128">
            <v>30</v>
          </cell>
          <cell r="F128" t="str">
            <v>专科</v>
          </cell>
          <cell r="G128">
            <v>20180701</v>
          </cell>
          <cell r="H128" t="str">
            <v>河南工业贸易职业学院</v>
          </cell>
          <cell r="I128" t="str">
            <v>会计</v>
          </cell>
          <cell r="J128" t="str">
            <v>单亲家庭</v>
          </cell>
          <cell r="K128" t="str">
            <v>叶县叶邑镇</v>
          </cell>
          <cell r="L128" t="str">
            <v>叶县妇女联合会</v>
          </cell>
        </row>
        <row r="128">
          <cell r="N128">
            <v>18236698486</v>
          </cell>
          <cell r="O128" t="str">
            <v>20201105-20231104</v>
          </cell>
          <cell r="P128" t="str">
            <v>平顶山市一凡人力资源有限公司</v>
          </cell>
          <cell r="Q128">
            <v>20220916</v>
          </cell>
        </row>
        <row r="129">
          <cell r="C129" t="str">
            <v>410422199806300027</v>
          </cell>
          <cell r="D129" t="str">
            <v>女</v>
          </cell>
          <cell r="E129">
            <v>27</v>
          </cell>
          <cell r="F129" t="str">
            <v>专科</v>
          </cell>
          <cell r="G129">
            <v>20190701</v>
          </cell>
          <cell r="H129" t="str">
            <v>黄河科技学院</v>
          </cell>
          <cell r="I129" t="str">
            <v>播音与主持</v>
          </cell>
          <cell r="J129" t="str">
            <v>登记失业半年</v>
          </cell>
          <cell r="K129" t="str">
            <v>叶县城关乡一里桥南</v>
          </cell>
          <cell r="L129" t="str">
            <v>【平顶山】叶县工业和信息化局</v>
          </cell>
        </row>
        <row r="129">
          <cell r="N129" t="str">
            <v>15093197184</v>
          </cell>
          <cell r="O129" t="str">
            <v>20201105-20231104</v>
          </cell>
          <cell r="P129" t="str">
            <v>平顶山市一凡人力资源有限公司</v>
          </cell>
          <cell r="Q129">
            <v>20220318</v>
          </cell>
        </row>
        <row r="130">
          <cell r="C130" t="str">
            <v>410422199509170035</v>
          </cell>
          <cell r="D130" t="str">
            <v>男</v>
          </cell>
          <cell r="E130">
            <v>30</v>
          </cell>
          <cell r="F130" t="str">
            <v>本科</v>
          </cell>
          <cell r="G130">
            <v>20200701</v>
          </cell>
          <cell r="H130" t="str">
            <v>平顶山学院</v>
          </cell>
          <cell r="I130" t="str">
            <v>环境设计</v>
          </cell>
          <cell r="J130" t="str">
            <v>在校期间享受助学贷款</v>
          </cell>
          <cell r="K130" t="str">
            <v>河南省叶县昆阳镇东关大街15号院</v>
          </cell>
          <cell r="L130" t="str">
            <v>【平顶山】叶县工业和信息化局</v>
          </cell>
        </row>
        <row r="130">
          <cell r="N130" t="str">
            <v>13183335091</v>
          </cell>
          <cell r="O130" t="str">
            <v>20201105-20231104</v>
          </cell>
          <cell r="P130" t="str">
            <v>平顶山市一凡人力资源有限公司</v>
          </cell>
          <cell r="Q130" t="str">
            <v>20211031</v>
          </cell>
        </row>
        <row r="131">
          <cell r="C131" t="str">
            <v>410422199806193823</v>
          </cell>
          <cell r="D131" t="str">
            <v>女</v>
          </cell>
          <cell r="E131">
            <v>27</v>
          </cell>
          <cell r="F131" t="str">
            <v>本科</v>
          </cell>
          <cell r="G131">
            <v>20200701</v>
          </cell>
          <cell r="H131" t="str">
            <v>信阳学院</v>
          </cell>
          <cell r="I131" t="str">
            <v>教育学</v>
          </cell>
          <cell r="J131" t="str">
            <v>在校期间享受助学贷款</v>
          </cell>
          <cell r="K131" t="str">
            <v>叶县南关</v>
          </cell>
          <cell r="L131" t="str">
            <v>【平顶山】叶县工业和信息化局</v>
          </cell>
        </row>
        <row r="131">
          <cell r="N131" t="str">
            <v>17193756632</v>
          </cell>
          <cell r="O131" t="str">
            <v>20201105-20231104</v>
          </cell>
          <cell r="P131" t="str">
            <v>平顶山市一凡人力资源有限公司</v>
          </cell>
          <cell r="Q131" t="str">
            <v>20210930</v>
          </cell>
        </row>
        <row r="132">
          <cell r="C132" t="str">
            <v>410422199710060030</v>
          </cell>
          <cell r="D132" t="str">
            <v>男</v>
          </cell>
          <cell r="E132">
            <v>28</v>
          </cell>
          <cell r="F132" t="str">
            <v>专科</v>
          </cell>
          <cell r="G132">
            <v>20190701</v>
          </cell>
          <cell r="H132" t="str">
            <v>河南质量工程职业学院</v>
          </cell>
          <cell r="I132" t="str">
            <v>室内设计</v>
          </cell>
          <cell r="J132" t="str">
            <v>单亲家庭</v>
          </cell>
          <cell r="K132" t="str">
            <v>河南省平顶山市叶县九龙街道东菜园</v>
          </cell>
          <cell r="L132" t="str">
            <v>【平顶山】叶县工业和信息化局</v>
          </cell>
        </row>
        <row r="132">
          <cell r="N132">
            <v>15290797753</v>
          </cell>
          <cell r="O132" t="str">
            <v>20201105-20231104</v>
          </cell>
          <cell r="P132" t="str">
            <v>平顶山市一凡人力资源有限公司</v>
          </cell>
          <cell r="Q132">
            <v>20231104</v>
          </cell>
        </row>
        <row r="133">
          <cell r="C133" t="str">
            <v>410422199802252822</v>
          </cell>
          <cell r="D133" t="str">
            <v>女</v>
          </cell>
          <cell r="E133">
            <v>27</v>
          </cell>
          <cell r="F133" t="str">
            <v>本科</v>
          </cell>
          <cell r="G133">
            <v>20200701</v>
          </cell>
          <cell r="H133" t="str">
            <v>安阳学院</v>
          </cell>
          <cell r="I133" t="str">
            <v>英语</v>
          </cell>
          <cell r="J133" t="str">
            <v>建档立卡贫困户</v>
          </cell>
          <cell r="K133" t="str">
            <v>河南省叶县常村栗林店</v>
          </cell>
          <cell r="L133" t="str">
            <v>【平顶山】叶县公安局</v>
          </cell>
        </row>
        <row r="133">
          <cell r="N133" t="str">
            <v>15515159216</v>
          </cell>
          <cell r="O133" t="str">
            <v>20201105-20231104</v>
          </cell>
          <cell r="P133" t="str">
            <v>平顶山市一凡人力资源有限公司</v>
          </cell>
          <cell r="Q133">
            <v>20231104</v>
          </cell>
        </row>
        <row r="134">
          <cell r="C134" t="str">
            <v>410422200010100025</v>
          </cell>
          <cell r="D134" t="str">
            <v>女</v>
          </cell>
          <cell r="E134">
            <v>25</v>
          </cell>
          <cell r="F134" t="str">
            <v>专科</v>
          </cell>
          <cell r="G134">
            <v>20200701</v>
          </cell>
          <cell r="H134" t="str">
            <v>河南质量工程职业学院</v>
          </cell>
          <cell r="I134" t="str">
            <v>数字媒体应用技术</v>
          </cell>
          <cell r="J134" t="str">
            <v>单亲家庭</v>
          </cell>
          <cell r="K134" t="str">
            <v>叶县老文化路</v>
          </cell>
          <cell r="L134" t="str">
            <v>【平顶山】叶县公安局</v>
          </cell>
        </row>
        <row r="134">
          <cell r="N134" t="str">
            <v>13017563659</v>
          </cell>
          <cell r="O134" t="str">
            <v>20201105-20231104</v>
          </cell>
          <cell r="P134" t="str">
            <v>平顶山市一凡人力资源有限公司</v>
          </cell>
          <cell r="Q134">
            <v>20230920</v>
          </cell>
        </row>
        <row r="135">
          <cell r="C135" t="str">
            <v>410422199908030056</v>
          </cell>
          <cell r="D135" t="str">
            <v>男</v>
          </cell>
          <cell r="E135">
            <v>26</v>
          </cell>
          <cell r="F135" t="str">
            <v>专科</v>
          </cell>
          <cell r="G135">
            <v>20200701</v>
          </cell>
          <cell r="H135" t="str">
            <v>郑州信息工程职业学院</v>
          </cell>
          <cell r="I135" t="str">
            <v>计算机网络技术</v>
          </cell>
          <cell r="J135" t="str">
            <v>单亲家庭</v>
          </cell>
          <cell r="K135" t="str">
            <v>河南省叶县昆阳镇东菜园</v>
          </cell>
          <cell r="L135" t="str">
            <v>【平顶山】叶县公安局</v>
          </cell>
        </row>
        <row r="135">
          <cell r="N135" t="str">
            <v>19937685212</v>
          </cell>
          <cell r="O135" t="str">
            <v>20201105-20231104</v>
          </cell>
          <cell r="P135" t="str">
            <v>平顶山市一凡人力资源有限公司</v>
          </cell>
          <cell r="Q135">
            <v>20220207</v>
          </cell>
        </row>
        <row r="136">
          <cell r="C136" t="str">
            <v>410422199904200011</v>
          </cell>
          <cell r="D136" t="str">
            <v>男</v>
          </cell>
          <cell r="E136">
            <v>26</v>
          </cell>
          <cell r="F136" t="str">
            <v>专科</v>
          </cell>
          <cell r="G136">
            <v>20200701</v>
          </cell>
          <cell r="H136" t="str">
            <v>郑州财经学院</v>
          </cell>
          <cell r="I136" t="str">
            <v>电子商务</v>
          </cell>
          <cell r="J136" t="str">
            <v>单亲家庭</v>
          </cell>
          <cell r="K136" t="str">
            <v>叶县叶廉路中段30号院</v>
          </cell>
          <cell r="L136" t="str">
            <v>【平顶山】叶县公安局</v>
          </cell>
        </row>
        <row r="136">
          <cell r="N136">
            <v>13721889778</v>
          </cell>
          <cell r="O136" t="str">
            <v>20201105-20231104</v>
          </cell>
          <cell r="P136" t="str">
            <v>平顶山市一凡人力资源有限公司</v>
          </cell>
          <cell r="Q136">
            <v>20230818</v>
          </cell>
        </row>
        <row r="137">
          <cell r="C137" t="str">
            <v>410422200006060024</v>
          </cell>
          <cell r="D137" t="str">
            <v>女</v>
          </cell>
          <cell r="E137">
            <v>25</v>
          </cell>
          <cell r="F137" t="str">
            <v>专科</v>
          </cell>
          <cell r="G137">
            <v>20200701</v>
          </cell>
          <cell r="H137" t="str">
            <v>郑州工商学院</v>
          </cell>
          <cell r="I137" t="str">
            <v>会计</v>
          </cell>
          <cell r="J137" t="str">
            <v>父母双方下岗</v>
          </cell>
          <cell r="K137" t="str">
            <v>叶县昆阳镇</v>
          </cell>
          <cell r="L137" t="str">
            <v>【平顶山】叶县行政服务中心</v>
          </cell>
        </row>
        <row r="137">
          <cell r="N137" t="str">
            <v>13273899921</v>
          </cell>
          <cell r="O137" t="str">
            <v>20201105-20231104</v>
          </cell>
          <cell r="P137" t="str">
            <v>平顶山市一凡人力资源有限公司</v>
          </cell>
          <cell r="Q137">
            <v>20231104</v>
          </cell>
        </row>
        <row r="138">
          <cell r="C138" t="str">
            <v>41042219980908004X</v>
          </cell>
          <cell r="D138" t="str">
            <v>女</v>
          </cell>
          <cell r="E138">
            <v>27</v>
          </cell>
          <cell r="F138" t="str">
            <v>专科</v>
          </cell>
          <cell r="G138">
            <v>20190701</v>
          </cell>
          <cell r="H138" t="str">
            <v>郑州幼儿师范高等专科学院</v>
          </cell>
          <cell r="I138" t="str">
            <v>学前教育</v>
          </cell>
          <cell r="J138" t="str">
            <v>在校期间享受助学贷款</v>
          </cell>
          <cell r="K138" t="str">
            <v>昆阳镇西李庄</v>
          </cell>
          <cell r="L138" t="str">
            <v>【平顶山】叶县行政服务中心</v>
          </cell>
        </row>
        <row r="138">
          <cell r="N138" t="str">
            <v>18749661601</v>
          </cell>
          <cell r="O138" t="str">
            <v>20201105-20231104</v>
          </cell>
          <cell r="P138" t="str">
            <v>平顶山市一凡人力资源有限公司</v>
          </cell>
          <cell r="Q138" t="str">
            <v>20211031</v>
          </cell>
        </row>
        <row r="139">
          <cell r="C139" t="str">
            <v>410422199507267626</v>
          </cell>
          <cell r="D139" t="str">
            <v>女</v>
          </cell>
          <cell r="E139">
            <v>30</v>
          </cell>
          <cell r="F139" t="str">
            <v>本科</v>
          </cell>
          <cell r="G139">
            <v>20190701</v>
          </cell>
          <cell r="H139" t="str">
            <v>南阳理工学院</v>
          </cell>
          <cell r="I139" t="str">
            <v>财务管理</v>
          </cell>
          <cell r="J139" t="str">
            <v>在校期间享受助学贷款</v>
          </cell>
          <cell r="K139" t="str">
            <v>河南省叶县邓李乡</v>
          </cell>
          <cell r="L139" t="str">
            <v>【平顶山】叶县行政服务中心</v>
          </cell>
        </row>
        <row r="139">
          <cell r="N139">
            <v>13103813242</v>
          </cell>
          <cell r="O139" t="str">
            <v>20201105-20231104</v>
          </cell>
          <cell r="P139" t="str">
            <v>平顶山市一凡人力资源有限公司</v>
          </cell>
          <cell r="Q139">
            <v>20210122</v>
          </cell>
        </row>
        <row r="140">
          <cell r="C140" t="str">
            <v>410422199903100027</v>
          </cell>
          <cell r="D140" t="str">
            <v>女</v>
          </cell>
          <cell r="E140">
            <v>26</v>
          </cell>
          <cell r="F140" t="str">
            <v>专科</v>
          </cell>
          <cell r="G140">
            <v>20200701</v>
          </cell>
          <cell r="H140" t="str">
            <v>河南经贸职业学院</v>
          </cell>
          <cell r="I140" t="str">
            <v>会计（电算化）</v>
          </cell>
          <cell r="J140" t="str">
            <v>城镇低保家庭</v>
          </cell>
          <cell r="K140" t="str">
            <v>叶县昆阳镇北关</v>
          </cell>
          <cell r="L140" t="str">
            <v>【平顶山】叶县林业局</v>
          </cell>
        </row>
        <row r="140">
          <cell r="N140" t="str">
            <v>15617543597</v>
          </cell>
          <cell r="O140" t="str">
            <v>20201105-20231104</v>
          </cell>
          <cell r="P140" t="str">
            <v>平顶山市一凡人力资源有限公司</v>
          </cell>
          <cell r="Q140">
            <v>20220706</v>
          </cell>
        </row>
        <row r="141">
          <cell r="C141" t="str">
            <v>410422199708150029</v>
          </cell>
          <cell r="D141" t="str">
            <v>女</v>
          </cell>
          <cell r="E141">
            <v>28</v>
          </cell>
          <cell r="F141" t="str">
            <v>专科</v>
          </cell>
          <cell r="G141">
            <v>20180701</v>
          </cell>
          <cell r="H141" t="str">
            <v>信阳师范学院</v>
          </cell>
          <cell r="I141" t="str">
            <v>工程造价</v>
          </cell>
          <cell r="J141" t="str">
            <v>在校期间享受助学贷款</v>
          </cell>
          <cell r="K141" t="str">
            <v>河南省叶县昆阳镇北水闸闸北东路</v>
          </cell>
          <cell r="L141" t="str">
            <v>【平顶山】叶县林业局</v>
          </cell>
        </row>
        <row r="141">
          <cell r="N141" t="str">
            <v>13937549646</v>
          </cell>
          <cell r="O141" t="str">
            <v>20201105-20231104</v>
          </cell>
          <cell r="P141" t="str">
            <v>平顶山市一凡人力资源有限公司</v>
          </cell>
          <cell r="Q141" t="str">
            <v>20210930</v>
          </cell>
        </row>
        <row r="142">
          <cell r="C142" t="str">
            <v>410422199703301027</v>
          </cell>
          <cell r="D142" t="str">
            <v>女</v>
          </cell>
          <cell r="E142">
            <v>28</v>
          </cell>
          <cell r="F142" t="str">
            <v>本科</v>
          </cell>
          <cell r="G142">
            <v>20190701</v>
          </cell>
          <cell r="H142" t="str">
            <v>信阳学院</v>
          </cell>
          <cell r="I142" t="str">
            <v>生物科学</v>
          </cell>
          <cell r="J142" t="str">
            <v>在校期间享受助学贷款</v>
          </cell>
          <cell r="K142" t="str">
            <v>叶县昆阳镇北大街</v>
          </cell>
          <cell r="L142" t="str">
            <v>【平顶山】叶县林业局</v>
          </cell>
        </row>
        <row r="142">
          <cell r="N142">
            <v>17719068586</v>
          </cell>
          <cell r="O142" t="str">
            <v>20201105-20231104</v>
          </cell>
          <cell r="P142" t="str">
            <v>平顶山市一凡人力资源有限公司</v>
          </cell>
          <cell r="Q142">
            <v>20210630</v>
          </cell>
        </row>
        <row r="143">
          <cell r="C143" t="str">
            <v>410422199711141027</v>
          </cell>
          <cell r="D143" t="str">
            <v>女</v>
          </cell>
          <cell r="E143">
            <v>27</v>
          </cell>
          <cell r="F143" t="str">
            <v>专科</v>
          </cell>
          <cell r="G143">
            <v>20190701</v>
          </cell>
          <cell r="H143" t="str">
            <v>河南司法警官职业学院</v>
          </cell>
          <cell r="I143" t="str">
            <v>法律事务</v>
          </cell>
          <cell r="J143" t="str">
            <v>单亲家庭</v>
          </cell>
          <cell r="K143" t="str">
            <v>河南省叶县闸北东路</v>
          </cell>
          <cell r="L143" t="str">
            <v>【平顶山】叶县林业局</v>
          </cell>
        </row>
        <row r="143">
          <cell r="N143">
            <v>18837572708</v>
          </cell>
          <cell r="O143" t="str">
            <v>20201105-20231104</v>
          </cell>
          <cell r="P143" t="str">
            <v>平顶山市一凡人力资源有限公司</v>
          </cell>
          <cell r="Q143">
            <v>20231104</v>
          </cell>
        </row>
        <row r="144">
          <cell r="C144" t="str">
            <v>410422199709190014</v>
          </cell>
          <cell r="D144" t="str">
            <v>男</v>
          </cell>
          <cell r="E144">
            <v>28</v>
          </cell>
          <cell r="F144" t="str">
            <v>专科</v>
          </cell>
          <cell r="G144">
            <v>20180628</v>
          </cell>
          <cell r="H144" t="str">
            <v>上海科学技术职业学院</v>
          </cell>
          <cell r="I144" t="str">
            <v>商务管理</v>
          </cell>
          <cell r="J144" t="str">
            <v>登记失业半年</v>
          </cell>
          <cell r="K144" t="str">
            <v>叶县昆阳镇北街</v>
          </cell>
          <cell r="L144" t="str">
            <v>叶县农业农村局</v>
          </cell>
        </row>
        <row r="144">
          <cell r="N144" t="str">
            <v>15201936369</v>
          </cell>
          <cell r="O144" t="str">
            <v>20201105-20231104</v>
          </cell>
          <cell r="P144" t="str">
            <v>平顶山市一凡人力资源有限公司</v>
          </cell>
          <cell r="Q144">
            <v>20220325</v>
          </cell>
        </row>
        <row r="145">
          <cell r="C145" t="str">
            <v>410422199604110022</v>
          </cell>
          <cell r="D145" t="str">
            <v>女</v>
          </cell>
          <cell r="E145">
            <v>29</v>
          </cell>
          <cell r="F145" t="str">
            <v>专科</v>
          </cell>
          <cell r="G145">
            <v>20190701</v>
          </cell>
          <cell r="H145" t="str">
            <v>焦作大学</v>
          </cell>
          <cell r="I145" t="str">
            <v>会计</v>
          </cell>
          <cell r="J145" t="str">
            <v>在校期间享受助学贷款</v>
          </cell>
          <cell r="K145" t="str">
            <v>平顶山叶县昆阳镇南关</v>
          </cell>
          <cell r="L145" t="str">
            <v>叶县农业农村局</v>
          </cell>
        </row>
        <row r="145">
          <cell r="N145" t="str">
            <v>15670932193</v>
          </cell>
          <cell r="O145" t="str">
            <v>20201105-20231104</v>
          </cell>
          <cell r="P145" t="str">
            <v>平顶山市一凡人力资源有限公司</v>
          </cell>
          <cell r="Q145">
            <v>20231104</v>
          </cell>
        </row>
        <row r="146">
          <cell r="C146" t="str">
            <v>410422199703024322</v>
          </cell>
          <cell r="D146" t="str">
            <v>女</v>
          </cell>
          <cell r="E146">
            <v>28</v>
          </cell>
          <cell r="F146" t="str">
            <v>专科</v>
          </cell>
          <cell r="G146">
            <v>20180701</v>
          </cell>
          <cell r="H146" t="str">
            <v>河南牧业经济学院</v>
          </cell>
          <cell r="I146" t="str">
            <v>连锁经营管理</v>
          </cell>
          <cell r="J146" t="str">
            <v>建档立卡贫困户</v>
          </cell>
          <cell r="K146" t="str">
            <v>叶县辛店镇辛店村</v>
          </cell>
          <cell r="L146" t="str">
            <v>叶县农业农村局</v>
          </cell>
        </row>
        <row r="146">
          <cell r="N146" t="str">
            <v>13653758949</v>
          </cell>
          <cell r="O146" t="str">
            <v>20201105-20231104</v>
          </cell>
          <cell r="P146" t="str">
            <v>平顶山市一凡人力资源有限公司</v>
          </cell>
          <cell r="Q146">
            <v>20230630</v>
          </cell>
        </row>
        <row r="147">
          <cell r="C147" t="str">
            <v>410422199711190021</v>
          </cell>
          <cell r="D147" t="str">
            <v>女</v>
          </cell>
          <cell r="E147">
            <v>27</v>
          </cell>
          <cell r="F147" t="str">
            <v>本科</v>
          </cell>
          <cell r="G147">
            <v>20200701</v>
          </cell>
          <cell r="H147" t="str">
            <v>郑州大学西亚斯国际学院</v>
          </cell>
          <cell r="I147" t="str">
            <v>法学</v>
          </cell>
          <cell r="J147" t="str">
            <v>单亲家庭</v>
          </cell>
          <cell r="K147" t="str">
            <v>叶县北街西大街房产局家属楼</v>
          </cell>
          <cell r="L147" t="str">
            <v>叶县农业农村局</v>
          </cell>
        </row>
        <row r="147">
          <cell r="N147" t="str">
            <v>16692500005</v>
          </cell>
          <cell r="O147" t="str">
            <v>20201105-20231104</v>
          </cell>
          <cell r="P147" t="str">
            <v>平顶山市一凡人力资源有限公司</v>
          </cell>
          <cell r="Q147">
            <v>20220901</v>
          </cell>
        </row>
        <row r="148">
          <cell r="C148" t="str">
            <v>410422199907070021</v>
          </cell>
          <cell r="D148" t="str">
            <v>女</v>
          </cell>
          <cell r="E148">
            <v>26</v>
          </cell>
          <cell r="F148" t="str">
            <v>专科</v>
          </cell>
          <cell r="G148">
            <v>20190701</v>
          </cell>
          <cell r="H148" t="str">
            <v>河南质量工程职业学院</v>
          </cell>
          <cell r="I148" t="str">
            <v>市场营销</v>
          </cell>
          <cell r="J148" t="str">
            <v>城镇低保家庭</v>
          </cell>
          <cell r="K148" t="str">
            <v>叶县北大街</v>
          </cell>
          <cell r="L148" t="str">
            <v>叶县人力资源和社会保障局</v>
          </cell>
        </row>
        <row r="148">
          <cell r="N148" t="str">
            <v>15237524604</v>
          </cell>
          <cell r="O148" t="str">
            <v>20201105-20231104</v>
          </cell>
          <cell r="P148" t="str">
            <v>平顶山市一凡人力资源有限公司</v>
          </cell>
          <cell r="Q148">
            <v>20231104</v>
          </cell>
        </row>
        <row r="149">
          <cell r="C149" t="str">
            <v>410422199706257623</v>
          </cell>
          <cell r="D149" t="str">
            <v>女</v>
          </cell>
          <cell r="E149">
            <v>28</v>
          </cell>
          <cell r="F149" t="str">
            <v>本科</v>
          </cell>
          <cell r="G149">
            <v>20200701</v>
          </cell>
          <cell r="H149" t="str">
            <v>信阳学院</v>
          </cell>
          <cell r="I149" t="str">
            <v>英语</v>
          </cell>
          <cell r="J149" t="str">
            <v>建档立卡贫困户</v>
          </cell>
          <cell r="K149" t="str">
            <v>河南省叶县邓李乡</v>
          </cell>
          <cell r="L149" t="str">
            <v>叶县人力资源和社会保障局</v>
          </cell>
        </row>
        <row r="149">
          <cell r="N149" t="str">
            <v>18211752383</v>
          </cell>
          <cell r="O149" t="str">
            <v>20201105-20231104</v>
          </cell>
          <cell r="P149" t="str">
            <v>平顶山市一凡人力资源有限公司</v>
          </cell>
          <cell r="Q149" t="str">
            <v>20210930</v>
          </cell>
        </row>
        <row r="150">
          <cell r="C150" t="str">
            <v>410422199806200050</v>
          </cell>
          <cell r="D150" t="str">
            <v>男</v>
          </cell>
          <cell r="E150">
            <v>27</v>
          </cell>
          <cell r="F150" t="str">
            <v>专科</v>
          </cell>
          <cell r="G150">
            <v>20200701</v>
          </cell>
          <cell r="H150" t="str">
            <v>焦作工贸职业学院</v>
          </cell>
          <cell r="I150" t="str">
            <v>数字媒体应用技术</v>
          </cell>
          <cell r="J150" t="str">
            <v>单亲家庭</v>
          </cell>
          <cell r="K150" t="str">
            <v>叶县南关</v>
          </cell>
          <cell r="L150" t="str">
            <v>叶县人力资源和社会保障局</v>
          </cell>
        </row>
        <row r="150">
          <cell r="N150" t="str">
            <v>13087044441</v>
          </cell>
          <cell r="O150" t="str">
            <v>20201105-20231104</v>
          </cell>
          <cell r="P150" t="str">
            <v>平顶山市一凡人力资源有限公司</v>
          </cell>
          <cell r="Q150">
            <v>20220614</v>
          </cell>
        </row>
        <row r="151">
          <cell r="C151" t="str">
            <v>410422199710290039</v>
          </cell>
          <cell r="D151" t="str">
            <v>男</v>
          </cell>
          <cell r="E151">
            <v>27</v>
          </cell>
          <cell r="F151" t="str">
            <v>专科</v>
          </cell>
          <cell r="G151">
            <v>20190701</v>
          </cell>
          <cell r="H151" t="str">
            <v>河南交通职业技术学院</v>
          </cell>
          <cell r="I151" t="str">
            <v>酒店管理</v>
          </cell>
          <cell r="J151" t="str">
            <v>总工会认定的特困职工家庭</v>
          </cell>
          <cell r="K151" t="str">
            <v>叶县昆阳镇南大街</v>
          </cell>
          <cell r="L151" t="str">
            <v>叶县人力资源和社会保障局</v>
          </cell>
        </row>
        <row r="151">
          <cell r="N151" t="str">
            <v>17538271661</v>
          </cell>
          <cell r="O151" t="str">
            <v>20201105-20231104</v>
          </cell>
          <cell r="P151" t="str">
            <v>平顶山市一凡人力资源有限公司</v>
          </cell>
          <cell r="Q151">
            <v>20221020</v>
          </cell>
        </row>
        <row r="152">
          <cell r="C152" t="str">
            <v>410422199912247020</v>
          </cell>
          <cell r="D152" t="str">
            <v>女</v>
          </cell>
          <cell r="E152">
            <v>25</v>
          </cell>
          <cell r="F152" t="str">
            <v>专科</v>
          </cell>
          <cell r="G152">
            <v>20200701</v>
          </cell>
          <cell r="H152" t="str">
            <v>郑州电力职业技术学院</v>
          </cell>
          <cell r="I152" t="str">
            <v>电子信息工程</v>
          </cell>
          <cell r="J152" t="str">
            <v>单亲家庭</v>
          </cell>
          <cell r="K152" t="str">
            <v>河南省叶县廉村镇任庄村</v>
          </cell>
          <cell r="L152" t="str">
            <v>叶县人力资源和社会保障局</v>
          </cell>
        </row>
        <row r="152">
          <cell r="N152" t="str">
            <v>13619820188</v>
          </cell>
          <cell r="O152" t="str">
            <v>20201105-20231104</v>
          </cell>
          <cell r="P152" t="str">
            <v>平顶山市一凡人力资源有限公司</v>
          </cell>
          <cell r="Q152">
            <v>20231104</v>
          </cell>
        </row>
        <row r="153">
          <cell r="C153" t="str">
            <v>410422199805078145</v>
          </cell>
          <cell r="D153" t="str">
            <v>女</v>
          </cell>
          <cell r="E153">
            <v>27</v>
          </cell>
          <cell r="F153" t="str">
            <v>专科</v>
          </cell>
          <cell r="G153">
            <v>20190701</v>
          </cell>
          <cell r="H153" t="str">
            <v>郑州财经学院</v>
          </cell>
          <cell r="I153" t="str">
            <v>工商企业管理</v>
          </cell>
          <cell r="J153" t="str">
            <v>在校期间享受助学贷款</v>
          </cell>
          <cell r="K153" t="str">
            <v>叶县龚店乡史堂村</v>
          </cell>
          <cell r="L153" t="str">
            <v>叶县蔬菜产业发展中心</v>
          </cell>
        </row>
        <row r="153">
          <cell r="N153">
            <v>15737564421</v>
          </cell>
          <cell r="O153" t="str">
            <v>20201105-20231104</v>
          </cell>
          <cell r="P153" t="str">
            <v>平顶山市一凡人力资源有限公司</v>
          </cell>
          <cell r="Q153">
            <v>20231104</v>
          </cell>
        </row>
        <row r="154">
          <cell r="C154" t="str">
            <v>410422199810280057</v>
          </cell>
          <cell r="D154" t="str">
            <v>男</v>
          </cell>
          <cell r="E154">
            <v>26</v>
          </cell>
          <cell r="F154" t="str">
            <v>专科</v>
          </cell>
          <cell r="G154">
            <v>20180701</v>
          </cell>
          <cell r="H154" t="str">
            <v>河南质量工程职业学院</v>
          </cell>
          <cell r="I154" t="str">
            <v>数字媒体应用技术</v>
          </cell>
          <cell r="J154" t="str">
            <v>单亲家庭</v>
          </cell>
          <cell r="K154" t="str">
            <v>河南省叶县昆阳镇恒基小区</v>
          </cell>
          <cell r="L154" t="str">
            <v>叶县退役军人事务局</v>
          </cell>
        </row>
        <row r="154">
          <cell r="N154" t="str">
            <v>13461101014</v>
          </cell>
          <cell r="O154" t="str">
            <v>20201105-20231104</v>
          </cell>
          <cell r="P154" t="str">
            <v>平顶山市一凡人力资源有限公司</v>
          </cell>
          <cell r="Q154">
            <v>20231104</v>
          </cell>
        </row>
        <row r="155">
          <cell r="C155" t="str">
            <v>410422199904030024</v>
          </cell>
          <cell r="D155" t="str">
            <v>女</v>
          </cell>
          <cell r="E155">
            <v>26</v>
          </cell>
          <cell r="F155" t="str">
            <v>专科</v>
          </cell>
          <cell r="G155">
            <v>20200701</v>
          </cell>
          <cell r="H155" t="str">
            <v>平顶山职业技术学院</v>
          </cell>
          <cell r="I155" t="str">
            <v>语文教育</v>
          </cell>
          <cell r="J155" t="str">
            <v>城镇低保家庭</v>
          </cell>
          <cell r="K155" t="str">
            <v>叶县南关健康路</v>
          </cell>
          <cell r="L155" t="str">
            <v>叶县退役军人事务局</v>
          </cell>
        </row>
        <row r="155">
          <cell r="N155" t="str">
            <v>18236692613</v>
          </cell>
          <cell r="O155" t="str">
            <v>20201105-20231104</v>
          </cell>
          <cell r="P155" t="str">
            <v>平顶山市一凡人力资源有限公司</v>
          </cell>
          <cell r="Q155">
            <v>20220905</v>
          </cell>
        </row>
        <row r="156">
          <cell r="C156" t="str">
            <v>410422199703140024</v>
          </cell>
          <cell r="D156" t="str">
            <v>女</v>
          </cell>
          <cell r="E156">
            <v>28</v>
          </cell>
          <cell r="F156" t="str">
            <v>本科</v>
          </cell>
          <cell r="G156">
            <v>20200701</v>
          </cell>
          <cell r="H156" t="str">
            <v>郑州大学西亚斯国际学院</v>
          </cell>
          <cell r="I156" t="str">
            <v>汉语言文学</v>
          </cell>
          <cell r="J156" t="str">
            <v>单亲家庭</v>
          </cell>
          <cell r="K156" t="str">
            <v>叶县昆阳镇北关</v>
          </cell>
          <cell r="L156" t="str">
            <v>叶县退役军人事务局</v>
          </cell>
        </row>
        <row r="156">
          <cell r="N156" t="str">
            <v>15886778671</v>
          </cell>
          <cell r="O156" t="str">
            <v>20201105-20231104</v>
          </cell>
          <cell r="P156" t="str">
            <v>平顶山市一凡人力资源有限公司</v>
          </cell>
          <cell r="Q156">
            <v>20211117</v>
          </cell>
        </row>
        <row r="157">
          <cell r="C157" t="str">
            <v>410422199703211021</v>
          </cell>
          <cell r="D157" t="str">
            <v>女</v>
          </cell>
          <cell r="E157">
            <v>28</v>
          </cell>
          <cell r="F157" t="str">
            <v>本科</v>
          </cell>
          <cell r="G157">
            <v>20190701</v>
          </cell>
          <cell r="H157" t="str">
            <v>郑州工业应用技术学院</v>
          </cell>
          <cell r="I157" t="str">
            <v>财务管理</v>
          </cell>
          <cell r="J157" t="str">
            <v>在校期间享受助学贷款</v>
          </cell>
          <cell r="K157" t="str">
            <v>叶县徐庄</v>
          </cell>
          <cell r="L157" t="str">
            <v>叶县退役军人事务局</v>
          </cell>
        </row>
        <row r="157">
          <cell r="N157" t="str">
            <v>18300669700</v>
          </cell>
          <cell r="O157" t="str">
            <v>20201105-20231104</v>
          </cell>
          <cell r="P157" t="str">
            <v>平顶山市一凡人力资源有限公司</v>
          </cell>
          <cell r="Q157">
            <v>20220802</v>
          </cell>
        </row>
        <row r="158">
          <cell r="C158" t="str">
            <v>410422199408221024</v>
          </cell>
          <cell r="D158" t="str">
            <v>女</v>
          </cell>
          <cell r="E158">
            <v>31</v>
          </cell>
          <cell r="F158" t="str">
            <v>本科</v>
          </cell>
          <cell r="G158">
            <v>20180701</v>
          </cell>
          <cell r="H158" t="str">
            <v>商丘工学院</v>
          </cell>
          <cell r="I158" t="str">
            <v>护理</v>
          </cell>
          <cell r="J158" t="str">
            <v>在校期间享受助学贷款</v>
          </cell>
          <cell r="K158" t="str">
            <v>河南平顶山叶县</v>
          </cell>
          <cell r="L158" t="str">
            <v>叶县卫生健康委员会</v>
          </cell>
        </row>
        <row r="158">
          <cell r="N158" t="str">
            <v>18336052352</v>
          </cell>
          <cell r="O158" t="str">
            <v>20201105-20231104</v>
          </cell>
          <cell r="P158" t="str">
            <v>平顶山市一凡人力资源有限公司</v>
          </cell>
          <cell r="Q158">
            <v>20210127</v>
          </cell>
        </row>
        <row r="159">
          <cell r="C159" t="str">
            <v>410422199807030014</v>
          </cell>
          <cell r="D159" t="str">
            <v>男</v>
          </cell>
          <cell r="E159">
            <v>27</v>
          </cell>
          <cell r="F159" t="str">
            <v>专科</v>
          </cell>
          <cell r="G159">
            <v>20200701</v>
          </cell>
          <cell r="H159" t="str">
            <v>郑州澍青医学高等专科学校</v>
          </cell>
          <cell r="I159" t="str">
            <v>临床医学</v>
          </cell>
          <cell r="J159" t="str">
            <v>单亲家庭</v>
          </cell>
          <cell r="K159" t="str">
            <v>河南叶县文化路</v>
          </cell>
          <cell r="L159" t="str">
            <v>叶县卫生健康委员会</v>
          </cell>
        </row>
        <row r="159">
          <cell r="N159" t="str">
            <v>18768953366</v>
          </cell>
          <cell r="O159" t="str">
            <v>20201105-20231104</v>
          </cell>
          <cell r="P159" t="str">
            <v>平顶山市一凡人力资源有限公司</v>
          </cell>
          <cell r="Q159">
            <v>20220722</v>
          </cell>
        </row>
        <row r="160">
          <cell r="C160" t="str">
            <v>410422199610051823</v>
          </cell>
          <cell r="D160" t="str">
            <v>女</v>
          </cell>
          <cell r="E160">
            <v>29</v>
          </cell>
          <cell r="F160" t="str">
            <v>专科</v>
          </cell>
          <cell r="G160">
            <v>20180701</v>
          </cell>
          <cell r="H160" t="str">
            <v>河南牧业经济学院</v>
          </cell>
          <cell r="I160" t="str">
            <v>金融与证券</v>
          </cell>
          <cell r="J160" t="str">
            <v>登记失业半年</v>
          </cell>
          <cell r="K160" t="str">
            <v>叶县三高西</v>
          </cell>
          <cell r="L160" t="str">
            <v>叶县县委党校</v>
          </cell>
        </row>
        <row r="160">
          <cell r="N160" t="str">
            <v>18937553658</v>
          </cell>
          <cell r="O160" t="str">
            <v>20201105-20231104</v>
          </cell>
          <cell r="P160" t="str">
            <v>平顶山市一凡人力资源有限公司</v>
          </cell>
          <cell r="Q160">
            <v>20231104</v>
          </cell>
        </row>
        <row r="161">
          <cell r="C161" t="str">
            <v>410422199908260011</v>
          </cell>
          <cell r="D161" t="str">
            <v>男</v>
          </cell>
          <cell r="E161">
            <v>26</v>
          </cell>
          <cell r="F161" t="str">
            <v>专科</v>
          </cell>
          <cell r="G161">
            <v>20190701</v>
          </cell>
          <cell r="H161" t="str">
            <v>河南检察职业学院</v>
          </cell>
          <cell r="I161" t="str">
            <v>法律文秘</v>
          </cell>
          <cell r="J161" t="str">
            <v>单亲家庭</v>
          </cell>
          <cell r="K161" t="str">
            <v>河南省平顶山市叶县昆阳镇许南大街</v>
          </cell>
          <cell r="L161" t="str">
            <v>叶县应急管理局</v>
          </cell>
        </row>
        <row r="161">
          <cell r="N161" t="str">
            <v>13733929717</v>
          </cell>
          <cell r="O161" t="str">
            <v>20201105-20231104</v>
          </cell>
          <cell r="P161" t="str">
            <v>平顶山市一凡人力资源有限公司</v>
          </cell>
          <cell r="Q161">
            <v>20201130</v>
          </cell>
        </row>
        <row r="162">
          <cell r="C162" t="str">
            <v>410422199904097616</v>
          </cell>
          <cell r="D162" t="str">
            <v>男</v>
          </cell>
          <cell r="E162">
            <v>26</v>
          </cell>
          <cell r="F162" t="str">
            <v>专科</v>
          </cell>
          <cell r="G162">
            <v>20190701</v>
          </cell>
          <cell r="H162" t="str">
            <v>河南工业职业技术学院</v>
          </cell>
          <cell r="I162" t="str">
            <v>移动应用开发</v>
          </cell>
          <cell r="J162" t="str">
            <v>单亲家庭</v>
          </cell>
          <cell r="K162" t="str">
            <v>河南省叶县邓李乡邓李村</v>
          </cell>
          <cell r="L162" t="str">
            <v>【平顶山】叶县招商局</v>
          </cell>
        </row>
        <row r="162">
          <cell r="N162" t="str">
            <v>17698271819</v>
          </cell>
          <cell r="O162" t="str">
            <v>20201105-20231104</v>
          </cell>
          <cell r="P162" t="str">
            <v>平顶山市一凡人力资源有限公司</v>
          </cell>
          <cell r="Q162">
            <v>20231104</v>
          </cell>
        </row>
        <row r="163">
          <cell r="C163" t="str">
            <v>410422199608310013</v>
          </cell>
          <cell r="D163" t="str">
            <v>男</v>
          </cell>
          <cell r="E163">
            <v>29</v>
          </cell>
          <cell r="F163" t="str">
            <v>本科</v>
          </cell>
          <cell r="G163">
            <v>20200701</v>
          </cell>
          <cell r="H163" t="str">
            <v>郑州商学院</v>
          </cell>
          <cell r="I163" t="str">
            <v>电气工程及其自动化</v>
          </cell>
          <cell r="J163" t="str">
            <v>单亲家庭</v>
          </cell>
          <cell r="K163" t="str">
            <v>河南省叶县昆阳镇北关</v>
          </cell>
          <cell r="L163" t="str">
            <v>【平顶山】叶县招商局</v>
          </cell>
        </row>
        <row r="163">
          <cell r="N163">
            <v>15037510805</v>
          </cell>
          <cell r="O163" t="str">
            <v>20201105-20231104</v>
          </cell>
          <cell r="P163" t="str">
            <v>平顶山市一凡人力资源有限公司</v>
          </cell>
          <cell r="Q163">
            <v>20211220</v>
          </cell>
        </row>
        <row r="164">
          <cell r="C164" t="str">
            <v>410422199803030025</v>
          </cell>
          <cell r="D164" t="str">
            <v>女</v>
          </cell>
          <cell r="E164">
            <v>27</v>
          </cell>
          <cell r="F164" t="str">
            <v>专科</v>
          </cell>
          <cell r="G164">
            <v>20200701</v>
          </cell>
          <cell r="H164" t="str">
            <v>商丘师范学院</v>
          </cell>
          <cell r="I164" t="str">
            <v>财务管理</v>
          </cell>
          <cell r="J164" t="str">
            <v>城镇低保家庭</v>
          </cell>
          <cell r="K164" t="str">
            <v>河南省平顶山市叶县昆阳镇南关西后街</v>
          </cell>
          <cell r="L164" t="str">
            <v>叶县总工会</v>
          </cell>
        </row>
        <row r="164">
          <cell r="N164" t="str">
            <v>18937597679</v>
          </cell>
          <cell r="O164" t="str">
            <v>20201105-20231104</v>
          </cell>
          <cell r="P164" t="str">
            <v>平顶山市一凡人力资源有限公司</v>
          </cell>
          <cell r="Q164">
            <v>20231104</v>
          </cell>
        </row>
        <row r="165">
          <cell r="C165" t="str">
            <v>410422199507210013</v>
          </cell>
          <cell r="D165" t="str">
            <v>男</v>
          </cell>
          <cell r="E165">
            <v>30</v>
          </cell>
          <cell r="F165" t="str">
            <v>本科</v>
          </cell>
          <cell r="G165">
            <v>20190701</v>
          </cell>
          <cell r="H165" t="str">
            <v>郑州商学院</v>
          </cell>
          <cell r="I165" t="str">
            <v>环境设计</v>
          </cell>
          <cell r="J165" t="str">
            <v>在校期间享受助学贷款</v>
          </cell>
          <cell r="K165" t="str">
            <v>河南省叶县昆阳镇</v>
          </cell>
          <cell r="L165" t="str">
            <v>叶县总工会</v>
          </cell>
        </row>
        <row r="165">
          <cell r="N165" t="str">
            <v>13807629280</v>
          </cell>
          <cell r="O165" t="str">
            <v>20201105-20231104</v>
          </cell>
          <cell r="P165" t="str">
            <v>平顶山市一凡人力资源有限公司</v>
          </cell>
          <cell r="Q165">
            <v>20220803</v>
          </cell>
        </row>
        <row r="166">
          <cell r="C166" t="str">
            <v>410422199212089201</v>
          </cell>
          <cell r="D166" t="str">
            <v>女</v>
          </cell>
          <cell r="E166">
            <v>32</v>
          </cell>
          <cell r="F166" t="str">
            <v>本科</v>
          </cell>
          <cell r="G166">
            <v>20180701</v>
          </cell>
          <cell r="H166" t="str">
            <v>黄淮学院</v>
          </cell>
          <cell r="I166" t="str">
            <v>会计学</v>
          </cell>
          <cell r="J166" t="str">
            <v>父母长期患病基本丧失劳动能力</v>
          </cell>
          <cell r="K166" t="str">
            <v>河南省叶县</v>
          </cell>
          <cell r="L166" t="str">
            <v>叶县总工会</v>
          </cell>
        </row>
        <row r="166">
          <cell r="N166" t="str">
            <v>15137576101</v>
          </cell>
          <cell r="O166" t="str">
            <v>20201105-20231104</v>
          </cell>
          <cell r="P166" t="str">
            <v>平顶山市一凡人力资源有限公司</v>
          </cell>
          <cell r="Q166">
            <v>20210630</v>
          </cell>
        </row>
        <row r="167">
          <cell r="C167" t="str">
            <v>410422199904060012</v>
          </cell>
          <cell r="D167" t="str">
            <v>男</v>
          </cell>
          <cell r="E167">
            <v>26</v>
          </cell>
          <cell r="F167" t="str">
            <v>专科</v>
          </cell>
          <cell r="G167">
            <v>20200701</v>
          </cell>
          <cell r="H167" t="str">
            <v>南阳师范学院</v>
          </cell>
          <cell r="I167" t="str">
            <v>计算机网络技术</v>
          </cell>
          <cell r="J167" t="str">
            <v>单亲家庭</v>
          </cell>
          <cell r="K167" t="str">
            <v>河南省叶县叶邑镇常庄</v>
          </cell>
          <cell r="L167" t="str">
            <v>【平顶山】叶县叶邑镇人民政府</v>
          </cell>
        </row>
        <row r="167">
          <cell r="N167" t="str">
            <v>15837529606</v>
          </cell>
          <cell r="O167" t="str">
            <v>20201105-20231104</v>
          </cell>
          <cell r="P167" t="str">
            <v>平顶山市一凡人力资源有限公司</v>
          </cell>
          <cell r="Q167">
            <v>20231104</v>
          </cell>
        </row>
        <row r="168">
          <cell r="C168" t="str">
            <v>410422199610164326</v>
          </cell>
          <cell r="D168" t="str">
            <v>女</v>
          </cell>
          <cell r="E168">
            <v>29</v>
          </cell>
          <cell r="F168" t="str">
            <v>本科</v>
          </cell>
          <cell r="G168">
            <v>20200701</v>
          </cell>
          <cell r="H168" t="str">
            <v>商丘师范学院</v>
          </cell>
          <cell r="I168" t="str">
            <v>音乐学</v>
          </cell>
          <cell r="J168" t="str">
            <v>在校期间享受助学贷款</v>
          </cell>
          <cell r="K168" t="str">
            <v>河南省叶县辛店镇蒋庄村</v>
          </cell>
          <cell r="L168" t="str">
            <v>【平顶山】叶县辛店镇人民政府</v>
          </cell>
        </row>
        <row r="168">
          <cell r="N168">
            <v>1827269602</v>
          </cell>
          <cell r="O168" t="str">
            <v>20201105-20231104</v>
          </cell>
          <cell r="P168" t="str">
            <v>叶县天安人力资源有限公司</v>
          </cell>
          <cell r="Q168" t="str">
            <v>20210930</v>
          </cell>
        </row>
        <row r="169">
          <cell r="C169" t="str">
            <v>410422199901108615</v>
          </cell>
          <cell r="D169" t="str">
            <v>男</v>
          </cell>
          <cell r="E169">
            <v>26</v>
          </cell>
          <cell r="F169" t="str">
            <v>专科</v>
          </cell>
          <cell r="G169">
            <v>20200701</v>
          </cell>
          <cell r="H169" t="str">
            <v>许昌职业技术学院</v>
          </cell>
          <cell r="I169" t="str">
            <v>工业机器人技术</v>
          </cell>
          <cell r="J169" t="str">
            <v>单亲家庭</v>
          </cell>
          <cell r="K169" t="str">
            <v>河南省平顶山市叶县邓李乡</v>
          </cell>
          <cell r="L169" t="str">
            <v>【平顶山】中国共产党叶县纪律检查委员会</v>
          </cell>
        </row>
        <row r="169">
          <cell r="N169">
            <v>13673750216</v>
          </cell>
          <cell r="O169" t="str">
            <v>20201105-20231104</v>
          </cell>
          <cell r="P169" t="str">
            <v>叶县天安人力资源有限公司</v>
          </cell>
          <cell r="Q169">
            <v>20230915</v>
          </cell>
        </row>
        <row r="170">
          <cell r="C170" t="str">
            <v>410422199710203855</v>
          </cell>
          <cell r="D170" t="str">
            <v>男</v>
          </cell>
          <cell r="E170">
            <v>28</v>
          </cell>
          <cell r="F170" t="str">
            <v>本科</v>
          </cell>
          <cell r="G170">
            <v>20200701</v>
          </cell>
          <cell r="H170" t="str">
            <v>郑州商学院</v>
          </cell>
          <cell r="I170" t="str">
            <v>环境设计</v>
          </cell>
          <cell r="J170" t="str">
            <v>在校期间享受助学贷款</v>
          </cell>
          <cell r="K170" t="str">
            <v>叶县祥和美景小区</v>
          </cell>
          <cell r="L170" t="str">
            <v>【平顶山】中国共产党叶县纪律检查委员会</v>
          </cell>
        </row>
        <row r="170">
          <cell r="N170" t="str">
            <v>18637502056</v>
          </cell>
          <cell r="O170" t="str">
            <v>20201105-20231104</v>
          </cell>
          <cell r="P170" t="str">
            <v>叶县天安人力资源有限公司</v>
          </cell>
          <cell r="Q170">
            <v>20231104</v>
          </cell>
        </row>
        <row r="171">
          <cell r="C171" t="str">
            <v>410422200004062819</v>
          </cell>
          <cell r="D171" t="str">
            <v>男</v>
          </cell>
          <cell r="E171">
            <v>25</v>
          </cell>
          <cell r="F171" t="str">
            <v>专科</v>
          </cell>
          <cell r="G171">
            <v>20200701</v>
          </cell>
          <cell r="H171" t="str">
            <v>河南农业职业学院</v>
          </cell>
          <cell r="I171" t="str">
            <v>金融管理</v>
          </cell>
          <cell r="J171" t="str">
            <v>单亲家庭</v>
          </cell>
          <cell r="K171" t="str">
            <v>叶县老文化路</v>
          </cell>
          <cell r="L171" t="str">
            <v>【平顶山】中国共产党叶县纪律检查委员会</v>
          </cell>
        </row>
        <row r="171">
          <cell r="N171" t="str">
            <v>15738997772</v>
          </cell>
          <cell r="O171" t="str">
            <v>20201105-20231104</v>
          </cell>
          <cell r="P171" t="str">
            <v>叶县天安人力资源有限公司</v>
          </cell>
          <cell r="Q171">
            <v>20230728</v>
          </cell>
        </row>
        <row r="172">
          <cell r="C172" t="str">
            <v>410422199902105926</v>
          </cell>
          <cell r="D172" t="str">
            <v>女</v>
          </cell>
          <cell r="E172">
            <v>26</v>
          </cell>
          <cell r="F172" t="str">
            <v>本科</v>
          </cell>
          <cell r="G172">
            <v>20200701</v>
          </cell>
          <cell r="H172" t="str">
            <v>郑州工商学院</v>
          </cell>
          <cell r="I172" t="str">
            <v>财务管理</v>
          </cell>
          <cell r="J172" t="str">
            <v>在校期间享受助学贷款</v>
          </cell>
          <cell r="K172" t="str">
            <v>河南省叶县仙台镇草寺杨村</v>
          </cell>
          <cell r="L172" t="str">
            <v>【平顶山】中国共产党叶县纪律检查委员会</v>
          </cell>
        </row>
        <row r="172">
          <cell r="N172" t="str">
            <v>15737556768</v>
          </cell>
          <cell r="O172" t="str">
            <v>20201105-20231104</v>
          </cell>
          <cell r="P172" t="str">
            <v>叶县天安人力资源有限公司</v>
          </cell>
          <cell r="Q172">
            <v>20201130</v>
          </cell>
        </row>
        <row r="173">
          <cell r="C173" t="str">
            <v>410422199807300061</v>
          </cell>
          <cell r="D173" t="str">
            <v>女</v>
          </cell>
          <cell r="E173">
            <v>27</v>
          </cell>
          <cell r="F173" t="str">
            <v>专科</v>
          </cell>
          <cell r="G173">
            <v>20190701</v>
          </cell>
          <cell r="H173" t="str">
            <v>郑州工程技术学院</v>
          </cell>
          <cell r="I173" t="str">
            <v>会计</v>
          </cell>
          <cell r="J173" t="str">
            <v>在校期间享受助学贷款</v>
          </cell>
          <cell r="K173" t="str">
            <v>河南省叶县城关乡湾里村</v>
          </cell>
          <cell r="L173" t="str">
            <v>【平顶山】中国共产党叶县纪律检查委员会</v>
          </cell>
        </row>
        <row r="173">
          <cell r="N173" t="str">
            <v>15290777690</v>
          </cell>
          <cell r="O173" t="str">
            <v>20201105-20231104</v>
          </cell>
          <cell r="P173" t="str">
            <v>叶县天安人力资源有限公司</v>
          </cell>
          <cell r="Q173">
            <v>20231104</v>
          </cell>
        </row>
        <row r="174">
          <cell r="C174" t="str">
            <v>410422199703049167</v>
          </cell>
          <cell r="D174" t="str">
            <v>女</v>
          </cell>
          <cell r="E174">
            <v>28</v>
          </cell>
          <cell r="F174" t="str">
            <v>专科</v>
          </cell>
          <cell r="G174">
            <v>20180701</v>
          </cell>
          <cell r="H174" t="str">
            <v>河南艺术职业学院</v>
          </cell>
          <cell r="I174" t="str">
            <v>装潢艺术设计</v>
          </cell>
          <cell r="J174" t="str">
            <v>登记失业半年</v>
          </cell>
          <cell r="K174" t="str">
            <v>河南省叶县东菜园</v>
          </cell>
          <cell r="L174" t="str">
            <v>【平顶山】中国共产党叶县纪律检查委员会</v>
          </cell>
        </row>
        <row r="174">
          <cell r="N174" t="str">
            <v>17537596113</v>
          </cell>
          <cell r="O174" t="str">
            <v>20201105-20231104</v>
          </cell>
          <cell r="P174" t="str">
            <v>叶县天安人力资源有限公司</v>
          </cell>
          <cell r="Q174">
            <v>20230824</v>
          </cell>
        </row>
        <row r="175">
          <cell r="C175" t="str">
            <v>410422199708010026</v>
          </cell>
          <cell r="D175" t="str">
            <v>女</v>
          </cell>
          <cell r="E175">
            <v>28</v>
          </cell>
          <cell r="F175" t="str">
            <v>专科</v>
          </cell>
          <cell r="G175">
            <v>20200701</v>
          </cell>
          <cell r="H175" t="str">
            <v>河南工业大学</v>
          </cell>
          <cell r="I175" t="str">
            <v>艺术设计</v>
          </cell>
          <cell r="J175" t="str">
            <v>父母双方下岗</v>
          </cell>
          <cell r="K175" t="str">
            <v>河南省叶县昆阳花园</v>
          </cell>
          <cell r="L175" t="str">
            <v>【平顶山】中国共产党叶县委员会办公室</v>
          </cell>
        </row>
        <row r="175">
          <cell r="N175" t="str">
            <v>15639969276</v>
          </cell>
          <cell r="O175" t="str">
            <v>20201105-20231104</v>
          </cell>
          <cell r="P175" t="str">
            <v>叶县天安人力资源有限公司</v>
          </cell>
          <cell r="Q175">
            <v>20230130</v>
          </cell>
        </row>
        <row r="176">
          <cell r="C176" t="str">
            <v>410422199704252829</v>
          </cell>
          <cell r="D176" t="str">
            <v>女</v>
          </cell>
          <cell r="E176">
            <v>28</v>
          </cell>
          <cell r="F176" t="str">
            <v>专科</v>
          </cell>
          <cell r="G176">
            <v>20200701</v>
          </cell>
          <cell r="H176" t="str">
            <v>信阳学院</v>
          </cell>
          <cell r="I176" t="str">
            <v>音乐表演</v>
          </cell>
          <cell r="J176" t="str">
            <v>残疾人家庭</v>
          </cell>
          <cell r="K176" t="str">
            <v>常村艾小庄杨庄</v>
          </cell>
          <cell r="L176" t="str">
            <v>【平顶山】中国共产党叶县委员会办公室</v>
          </cell>
        </row>
        <row r="176">
          <cell r="N176" t="str">
            <v>17337571797</v>
          </cell>
          <cell r="O176" t="str">
            <v>20201105-20231104</v>
          </cell>
          <cell r="P176" t="str">
            <v>叶县天安人力资源有限公司</v>
          </cell>
          <cell r="Q176" t="str">
            <v>20210930</v>
          </cell>
        </row>
        <row r="177">
          <cell r="C177" t="str">
            <v>410422199702128621</v>
          </cell>
          <cell r="D177" t="str">
            <v>女</v>
          </cell>
          <cell r="E177">
            <v>28</v>
          </cell>
          <cell r="F177" t="str">
            <v>本科</v>
          </cell>
          <cell r="G177">
            <v>20200701</v>
          </cell>
          <cell r="H177" t="str">
            <v>郑州大学西亚斯国际学院</v>
          </cell>
          <cell r="I177" t="str">
            <v>工商管理</v>
          </cell>
          <cell r="J177" t="str">
            <v>在校期间享受助学贷款</v>
          </cell>
          <cell r="K177" t="str">
            <v>河南省叶县洪庄杨乡白庄</v>
          </cell>
          <cell r="L177" t="str">
            <v>叶县信访局</v>
          </cell>
        </row>
        <row r="177">
          <cell r="N177">
            <v>18738909871</v>
          </cell>
          <cell r="O177" t="str">
            <v>20201105-20231104</v>
          </cell>
          <cell r="P177" t="str">
            <v>叶县天安人力资源有限公司</v>
          </cell>
          <cell r="Q177">
            <v>20231104</v>
          </cell>
        </row>
        <row r="178">
          <cell r="C178" t="str">
            <v>410422199801023817</v>
          </cell>
          <cell r="D178" t="str">
            <v>男</v>
          </cell>
          <cell r="E178">
            <v>27</v>
          </cell>
          <cell r="F178" t="str">
            <v>大专</v>
          </cell>
          <cell r="G178" t="str">
            <v>20200701</v>
          </cell>
          <cell r="H178" t="str">
            <v>河南质量工程职业学院</v>
          </cell>
          <cell r="I178" t="str">
            <v>会计</v>
          </cell>
          <cell r="J178" t="str">
            <v>登记失业半年以上</v>
          </cell>
          <cell r="K178" t="str">
            <v>叶县保安镇三村五组</v>
          </cell>
          <cell r="L178" t="str">
            <v>【平顶山】叶县保安镇人民政府</v>
          </cell>
        </row>
        <row r="178">
          <cell r="N178">
            <v>15137589931</v>
          </cell>
          <cell r="O178" t="str">
            <v>20210601-20240531</v>
          </cell>
          <cell r="P178" t="str">
            <v>平顶山市一凡人力资源有限公司</v>
          </cell>
          <cell r="Q178">
            <v>20221021</v>
          </cell>
        </row>
        <row r="179">
          <cell r="C179" t="str">
            <v>410422199509108135</v>
          </cell>
          <cell r="D179" t="str">
            <v>男</v>
          </cell>
          <cell r="E179">
            <v>30</v>
          </cell>
          <cell r="F179" t="str">
            <v>专科</v>
          </cell>
          <cell r="G179" t="str">
            <v>20180701</v>
          </cell>
          <cell r="H179" t="str">
            <v>新乡职业技术学院</v>
          </cell>
          <cell r="I179" t="str">
            <v>计算机网络技术</v>
          </cell>
          <cell r="J179" t="str">
            <v>在校期间曾享受助学贷款</v>
          </cell>
          <cell r="K179" t="str">
            <v>河南省叶县龚店镇前棠村</v>
          </cell>
          <cell r="L179" t="str">
            <v>叶县龚店镇人民政府</v>
          </cell>
        </row>
        <row r="179">
          <cell r="N179">
            <v>15736908321</v>
          </cell>
          <cell r="O179" t="str">
            <v>20210601-20240531</v>
          </cell>
          <cell r="P179" t="str">
            <v>平顶山市一凡人力资源有限公司</v>
          </cell>
          <cell r="Q179">
            <v>20220225</v>
          </cell>
        </row>
        <row r="180">
          <cell r="C180" t="str">
            <v>410422199603107016</v>
          </cell>
          <cell r="D180" t="str">
            <v>男</v>
          </cell>
          <cell r="E180">
            <v>29</v>
          </cell>
          <cell r="F180" t="str">
            <v>专科</v>
          </cell>
          <cell r="G180" t="str">
            <v>20180701</v>
          </cell>
          <cell r="H180" t="str">
            <v>河南牧业经济学院</v>
          </cell>
          <cell r="I180" t="str">
            <v>生物技术及应用</v>
          </cell>
          <cell r="J180" t="str">
            <v>农村建档立卡贫困户</v>
          </cell>
          <cell r="K180" t="str">
            <v>叶县廉村镇后王村</v>
          </cell>
          <cell r="L180" t="str">
            <v>【平顶山】叶县廉村镇人民政府</v>
          </cell>
        </row>
        <row r="180">
          <cell r="N180">
            <v>18337593661</v>
          </cell>
          <cell r="O180" t="str">
            <v>20210601-20240531</v>
          </cell>
          <cell r="P180" t="str">
            <v>平顶山市一凡人力资源有限公司</v>
          </cell>
          <cell r="Q180">
            <v>20230531</v>
          </cell>
        </row>
        <row r="181">
          <cell r="C181" t="str">
            <v>410422199612126542</v>
          </cell>
          <cell r="D181" t="str">
            <v>女</v>
          </cell>
          <cell r="E181">
            <v>28</v>
          </cell>
          <cell r="F181" t="str">
            <v>本科</v>
          </cell>
          <cell r="G181">
            <v>20200701</v>
          </cell>
          <cell r="H181" t="str">
            <v>黄河交通学院</v>
          </cell>
          <cell r="I181" t="str">
            <v>汽车服务工程</v>
          </cell>
          <cell r="J181" t="str">
            <v>在校期间曾享受助学贷款</v>
          </cell>
          <cell r="K181" t="str">
            <v>河南省平顶山市叶县水寨乡丁华村</v>
          </cell>
          <cell r="L181" t="str">
            <v>水寨乡人民政府</v>
          </cell>
        </row>
        <row r="181">
          <cell r="N181">
            <v>18236850176</v>
          </cell>
          <cell r="O181" t="str">
            <v>20210601-20240531</v>
          </cell>
          <cell r="P181" t="str">
            <v>平顶山市一凡人力资源有限公司</v>
          </cell>
          <cell r="Q181">
            <v>20220418</v>
          </cell>
        </row>
        <row r="182">
          <cell r="C182" t="str">
            <v>41042219941112222X</v>
          </cell>
          <cell r="D182" t="str">
            <v>女</v>
          </cell>
          <cell r="E182">
            <v>30</v>
          </cell>
          <cell r="F182" t="str">
            <v>本科</v>
          </cell>
          <cell r="G182" t="str">
            <v>20180701</v>
          </cell>
          <cell r="H182" t="str">
            <v>河南理工大学万方科技学院</v>
          </cell>
          <cell r="I182" t="str">
            <v>会计学</v>
          </cell>
          <cell r="J182" t="str">
            <v>登记失业半年以上</v>
          </cell>
          <cell r="K182" t="str">
            <v>叶县南关自由路150号</v>
          </cell>
          <cell r="L182" t="str">
            <v>中国共产主义青年团叶县委员会</v>
          </cell>
        </row>
        <row r="182">
          <cell r="N182">
            <v>18737568965</v>
          </cell>
          <cell r="O182" t="str">
            <v>20210601-20240531</v>
          </cell>
          <cell r="P182" t="str">
            <v>平顶山市一凡人力资源有限公司</v>
          </cell>
          <cell r="Q182">
            <v>20221216</v>
          </cell>
        </row>
        <row r="183">
          <cell r="C183" t="str">
            <v>410422199611190075</v>
          </cell>
          <cell r="D183" t="str">
            <v>男</v>
          </cell>
          <cell r="E183">
            <v>28</v>
          </cell>
          <cell r="F183" t="str">
            <v>本科</v>
          </cell>
          <cell r="G183" t="str">
            <v>20200701</v>
          </cell>
          <cell r="H183" t="str">
            <v>新乡医学院三全学院</v>
          </cell>
          <cell r="I183" t="str">
            <v>临床医学</v>
          </cell>
          <cell r="J183" t="str">
            <v>单亲家庭或孤儿</v>
          </cell>
          <cell r="K183" t="str">
            <v>河南省叶县昆阳镇南大街</v>
          </cell>
          <cell r="L183" t="str">
            <v>中国共产主义青年团叶县委员会</v>
          </cell>
        </row>
        <row r="183">
          <cell r="N183">
            <v>18236693589</v>
          </cell>
          <cell r="O183" t="str">
            <v>20210601-20240531</v>
          </cell>
          <cell r="P183" t="str">
            <v>平顶山市一凡人力资源有限公司</v>
          </cell>
          <cell r="Q183">
            <v>20211222</v>
          </cell>
        </row>
        <row r="184">
          <cell r="C184" t="str">
            <v>410422199608157637</v>
          </cell>
          <cell r="D184" t="str">
            <v>男</v>
          </cell>
          <cell r="E184">
            <v>29</v>
          </cell>
          <cell r="F184" t="str">
            <v>大专</v>
          </cell>
          <cell r="G184" t="str">
            <v>20180701</v>
          </cell>
          <cell r="H184" t="str">
            <v>焦作大学</v>
          </cell>
          <cell r="I184" t="str">
            <v>旅游管理</v>
          </cell>
          <cell r="J184" t="str">
            <v>单亲家庭或孤儿</v>
          </cell>
          <cell r="K184" t="str">
            <v>叶县御景豪庭</v>
          </cell>
          <cell r="L184" t="str">
            <v>【平顶山】中国共产党叶县委员会宣传部</v>
          </cell>
        </row>
        <row r="184">
          <cell r="N184">
            <v>15639979444</v>
          </cell>
          <cell r="O184" t="str">
            <v>20210601-20240531</v>
          </cell>
          <cell r="P184" t="str">
            <v>平顶山市一凡人力资源有限公司</v>
          </cell>
          <cell r="Q184">
            <v>20240531</v>
          </cell>
        </row>
        <row r="185">
          <cell r="C185" t="str">
            <v>410422199806090031</v>
          </cell>
          <cell r="D185" t="str">
            <v>男</v>
          </cell>
          <cell r="E185">
            <v>27</v>
          </cell>
          <cell r="F185" t="str">
            <v>本科</v>
          </cell>
          <cell r="G185" t="str">
            <v>20200701</v>
          </cell>
          <cell r="H185" t="str">
            <v>黄河交通学院</v>
          </cell>
          <cell r="I185" t="str">
            <v>工程造价</v>
          </cell>
          <cell r="J185" t="str">
            <v>登记失业半年以上</v>
          </cell>
          <cell r="K185" t="str">
            <v>叶县南街健康路</v>
          </cell>
          <cell r="L185" t="str">
            <v>【平顶山】中国共产党叶县委员会宣传部</v>
          </cell>
        </row>
        <row r="185">
          <cell r="N185">
            <v>15290752260</v>
          </cell>
          <cell r="O185" t="str">
            <v>20210601-20240531</v>
          </cell>
          <cell r="P185" t="str">
            <v>平顶山市一凡人力资源有限公司</v>
          </cell>
          <cell r="Q185">
            <v>20240531</v>
          </cell>
        </row>
        <row r="186">
          <cell r="C186" t="str">
            <v>410422199808140047</v>
          </cell>
          <cell r="D186" t="str">
            <v>女</v>
          </cell>
          <cell r="E186">
            <v>27</v>
          </cell>
          <cell r="F186" t="str">
            <v>本科</v>
          </cell>
          <cell r="G186" t="str">
            <v>20200701</v>
          </cell>
          <cell r="H186" t="str">
            <v>首都师范大学科德学院</v>
          </cell>
          <cell r="I186" t="str">
            <v>视觉传达设计</v>
          </cell>
          <cell r="J186" t="str">
            <v>登记失业半年以上</v>
          </cell>
          <cell r="K186" t="str">
            <v>叶县九龙街道东菜园</v>
          </cell>
          <cell r="L186" t="str">
            <v>【平顶山】中国共产党叶县委员会宣传部</v>
          </cell>
        </row>
        <row r="186">
          <cell r="N186">
            <v>13781878887</v>
          </cell>
          <cell r="O186" t="str">
            <v>20210601-20240531</v>
          </cell>
          <cell r="P186" t="str">
            <v>平顶山市一凡人力资源有限公司</v>
          </cell>
          <cell r="Q186">
            <v>20230428</v>
          </cell>
        </row>
        <row r="187">
          <cell r="C187" t="str">
            <v>41042219970129701x</v>
          </cell>
          <cell r="D187" t="str">
            <v>男</v>
          </cell>
          <cell r="E187">
            <v>28</v>
          </cell>
          <cell r="F187" t="str">
            <v>本科</v>
          </cell>
          <cell r="G187" t="str">
            <v>20200701</v>
          </cell>
          <cell r="H187" t="str">
            <v>河南理工大学万方科技学院</v>
          </cell>
          <cell r="I187" t="str">
            <v>车辆工程</v>
          </cell>
          <cell r="J187" t="str">
            <v>在校期间曾享受助学贷款</v>
          </cell>
          <cell r="K187" t="str">
            <v>河南省叶县廉村镇后王</v>
          </cell>
          <cell r="L187" t="str">
            <v>【平顶山】叶县人民政府办公室</v>
          </cell>
        </row>
        <row r="187">
          <cell r="N187">
            <v>16696996026</v>
          </cell>
          <cell r="O187" t="str">
            <v>20210601-20240531</v>
          </cell>
          <cell r="P187" t="str">
            <v>平顶山市一凡人力资源有限公司</v>
          </cell>
          <cell r="Q187" t="str">
            <v>20211031</v>
          </cell>
        </row>
        <row r="188">
          <cell r="C188" t="str">
            <v>410422199607220032</v>
          </cell>
          <cell r="D188" t="str">
            <v>男</v>
          </cell>
          <cell r="E188">
            <v>29</v>
          </cell>
          <cell r="F188" t="str">
            <v>本科</v>
          </cell>
          <cell r="G188" t="str">
            <v>20180701</v>
          </cell>
          <cell r="H188" t="str">
            <v>河南理工大学万方科技学院</v>
          </cell>
          <cell r="I188" t="str">
            <v>产品设计</v>
          </cell>
          <cell r="J188" t="str">
            <v>单亲家庭或孤儿</v>
          </cell>
          <cell r="K188" t="str">
            <v>叶县上海财富广场</v>
          </cell>
          <cell r="L188" t="str">
            <v>【平顶山】叶县人民政府办公室</v>
          </cell>
        </row>
        <row r="188">
          <cell r="N188">
            <v>18737560039</v>
          </cell>
          <cell r="O188" t="str">
            <v>20210601-20240531</v>
          </cell>
          <cell r="P188" t="str">
            <v>平顶山市一凡人力资源有限公司</v>
          </cell>
          <cell r="Q188">
            <v>20221201</v>
          </cell>
        </row>
        <row r="189">
          <cell r="C189" t="str">
            <v>410422199804271015</v>
          </cell>
          <cell r="D189" t="str">
            <v>男</v>
          </cell>
          <cell r="E189">
            <v>27</v>
          </cell>
          <cell r="F189" t="str">
            <v>大专</v>
          </cell>
          <cell r="G189" t="str">
            <v>20190701</v>
          </cell>
          <cell r="H189" t="str">
            <v>三门峡职业技术学院</v>
          </cell>
          <cell r="I189" t="str">
            <v>软件技术</v>
          </cell>
          <cell r="J189" t="str">
            <v>父母长期患病基本丧失劳动能力</v>
          </cell>
          <cell r="K189" t="str">
            <v>河南省叶县城关乡焦庄村</v>
          </cell>
          <cell r="L189" t="str">
            <v>【平顶山】叶县人民政府办公室</v>
          </cell>
        </row>
        <row r="189">
          <cell r="N189">
            <v>15993581761</v>
          </cell>
          <cell r="O189" t="str">
            <v>20210601-20240531</v>
          </cell>
          <cell r="P189" t="str">
            <v>平顶山市一凡人力资源有限公司</v>
          </cell>
          <cell r="Q189">
            <v>20240531</v>
          </cell>
        </row>
        <row r="190">
          <cell r="C190" t="str">
            <v>41042219970614002X</v>
          </cell>
          <cell r="D190" t="str">
            <v>女</v>
          </cell>
          <cell r="E190">
            <v>28</v>
          </cell>
          <cell r="F190" t="str">
            <v>大专</v>
          </cell>
          <cell r="G190" t="str">
            <v>20180701</v>
          </cell>
          <cell r="H190" t="str">
            <v>郑州师范学院</v>
          </cell>
          <cell r="I190" t="str">
            <v>艺术设计</v>
          </cell>
          <cell r="J190" t="str">
            <v>在校期间曾享受助学贷款</v>
          </cell>
          <cell r="K190" t="str">
            <v>河南省叶县昆阳镇</v>
          </cell>
          <cell r="L190" t="str">
            <v>【平顶山】叶县人民政府办公室</v>
          </cell>
        </row>
        <row r="190">
          <cell r="N190">
            <v>15837576621</v>
          </cell>
          <cell r="O190" t="str">
            <v>20210601-20240531</v>
          </cell>
          <cell r="P190" t="str">
            <v>平顶山市一凡人力资源有限公司</v>
          </cell>
          <cell r="Q190">
            <v>20230609</v>
          </cell>
        </row>
        <row r="191">
          <cell r="C191" t="str">
            <v>410422199710234328</v>
          </cell>
          <cell r="D191" t="str">
            <v>女</v>
          </cell>
          <cell r="E191">
            <v>28</v>
          </cell>
          <cell r="F191" t="str">
            <v>大专</v>
          </cell>
          <cell r="G191" t="str">
            <v>20190701</v>
          </cell>
          <cell r="H191" t="str">
            <v>商丘职业技术学院</v>
          </cell>
          <cell r="I191" t="str">
            <v>旅游管理</v>
          </cell>
          <cell r="J191" t="str">
            <v>登记失业半年以上</v>
          </cell>
          <cell r="K191" t="str">
            <v>叶县城关乡刘庄</v>
          </cell>
          <cell r="L191" t="str">
            <v>叶县盐都街道办事处</v>
          </cell>
        </row>
        <row r="191">
          <cell r="N191">
            <v>18738938803</v>
          </cell>
          <cell r="O191" t="str">
            <v>20210601-20240531</v>
          </cell>
          <cell r="P191" t="str">
            <v>平顶山市一凡人力资源有限公司</v>
          </cell>
          <cell r="Q191">
            <v>20240531</v>
          </cell>
        </row>
        <row r="192">
          <cell r="C192" t="str">
            <v>410422199701115917</v>
          </cell>
          <cell r="D192" t="str">
            <v>男</v>
          </cell>
          <cell r="E192">
            <v>28</v>
          </cell>
          <cell r="F192" t="str">
            <v>本科</v>
          </cell>
          <cell r="G192" t="str">
            <v>20200701</v>
          </cell>
          <cell r="H192" t="str">
            <v>郑州大学</v>
          </cell>
          <cell r="I192" t="str">
            <v>运动训练</v>
          </cell>
          <cell r="J192" t="str">
            <v>单亲家庭或孤儿</v>
          </cell>
          <cell r="K192" t="str">
            <v>河南省叶县仙台镇崔王村</v>
          </cell>
          <cell r="L192" t="str">
            <v>【平顶山】叶县工业和信息化局</v>
          </cell>
        </row>
        <row r="192">
          <cell r="N192">
            <v>17513179712</v>
          </cell>
          <cell r="O192" t="str">
            <v>20210601-20240531</v>
          </cell>
          <cell r="P192" t="str">
            <v>平顶山市一凡人力资源有限公司</v>
          </cell>
          <cell r="Q192">
            <v>20240531</v>
          </cell>
        </row>
        <row r="193">
          <cell r="C193" t="str">
            <v>410423199302171547</v>
          </cell>
          <cell r="D193" t="str">
            <v>女</v>
          </cell>
          <cell r="E193">
            <v>32</v>
          </cell>
          <cell r="F193" t="str">
            <v>本科</v>
          </cell>
          <cell r="G193" t="str">
            <v>20180701</v>
          </cell>
          <cell r="H193" t="str">
            <v>平顶山学院</v>
          </cell>
          <cell r="I193" t="str">
            <v>市场营销</v>
          </cell>
          <cell r="J193" t="str">
            <v>单亲家庭或孤儿</v>
          </cell>
          <cell r="K193" t="str">
            <v>河南省叶县常村镇栗林店村</v>
          </cell>
          <cell r="L193" t="str">
            <v>【平顶山】叶县公安局</v>
          </cell>
        </row>
        <row r="193">
          <cell r="N193">
            <v>18317615694</v>
          </cell>
          <cell r="O193" t="str">
            <v>20210601-20240531</v>
          </cell>
          <cell r="P193" t="str">
            <v>平顶山市一凡人力资源有限公司</v>
          </cell>
          <cell r="Q193">
            <v>20240531</v>
          </cell>
        </row>
        <row r="194">
          <cell r="C194" t="str">
            <v>410422199901300025</v>
          </cell>
          <cell r="D194" t="str">
            <v>女</v>
          </cell>
          <cell r="E194">
            <v>26</v>
          </cell>
          <cell r="F194" t="str">
            <v>本科</v>
          </cell>
          <cell r="G194" t="str">
            <v>20200701</v>
          </cell>
          <cell r="H194" t="str">
            <v>信阳师范学院</v>
          </cell>
          <cell r="I194" t="str">
            <v>英语</v>
          </cell>
          <cell r="J194" t="str">
            <v>正在享受城镇最低生活保障待遇家庭</v>
          </cell>
          <cell r="K194" t="str">
            <v>叶县北街新生街192号</v>
          </cell>
          <cell r="L194" t="str">
            <v>叶县蔬菜产业发展中心</v>
          </cell>
        </row>
        <row r="194">
          <cell r="N194">
            <v>15139759221</v>
          </cell>
          <cell r="O194" t="str">
            <v>20210601-20240531</v>
          </cell>
          <cell r="P194" t="str">
            <v>平顶山市一凡人力资源有限公司</v>
          </cell>
          <cell r="Q194">
            <v>20220831</v>
          </cell>
        </row>
        <row r="195">
          <cell r="C195" t="str">
            <v>410422199710101023</v>
          </cell>
          <cell r="D195" t="str">
            <v>女</v>
          </cell>
          <cell r="E195">
            <v>28</v>
          </cell>
          <cell r="F195" t="str">
            <v>本科</v>
          </cell>
          <cell r="G195" t="str">
            <v>20200701</v>
          </cell>
          <cell r="H195" t="str">
            <v>平顶山学院</v>
          </cell>
          <cell r="I195" t="str">
            <v>数学与应用数学</v>
          </cell>
          <cell r="J195" t="str">
            <v>在校期间曾享受助学贷款</v>
          </cell>
          <cell r="K195" t="str">
            <v>河南省平顶山市叶县</v>
          </cell>
          <cell r="L195" t="str">
            <v>叶县蔬菜产业发展中心</v>
          </cell>
        </row>
        <row r="195">
          <cell r="N195">
            <v>15036879190</v>
          </cell>
          <cell r="O195" t="str">
            <v>20210601-20240531</v>
          </cell>
          <cell r="P195" t="str">
            <v>平顶山市一凡人力资源有限公司</v>
          </cell>
          <cell r="Q195" t="str">
            <v>20210930</v>
          </cell>
        </row>
        <row r="196">
          <cell r="C196" t="str">
            <v>410422199906186524</v>
          </cell>
          <cell r="D196" t="str">
            <v>女</v>
          </cell>
          <cell r="E196">
            <v>26</v>
          </cell>
          <cell r="F196" t="str">
            <v>大专</v>
          </cell>
          <cell r="G196">
            <v>20200701</v>
          </cell>
          <cell r="H196" t="str">
            <v>开封大学</v>
          </cell>
          <cell r="I196" t="str">
            <v>会计</v>
          </cell>
          <cell r="J196" t="str">
            <v>单亲家庭或孤儿</v>
          </cell>
          <cell r="K196" t="str">
            <v>叶县水寨乡灰河郭村</v>
          </cell>
          <cell r="L196" t="str">
            <v>【平顶山】国家统计局叶县调查队</v>
          </cell>
        </row>
        <row r="196">
          <cell r="N196">
            <v>18003757611</v>
          </cell>
          <cell r="O196" t="str">
            <v>20210601-20240531</v>
          </cell>
          <cell r="P196" t="str">
            <v>平顶山市一凡人力资源有限公司</v>
          </cell>
          <cell r="Q196">
            <v>20240531</v>
          </cell>
        </row>
        <row r="197">
          <cell r="C197" t="str">
            <v>410422199911210015</v>
          </cell>
          <cell r="D197" t="str">
            <v>男</v>
          </cell>
          <cell r="E197">
            <v>25</v>
          </cell>
          <cell r="F197" t="str">
            <v>大专</v>
          </cell>
          <cell r="G197" t="str">
            <v>20200701</v>
          </cell>
          <cell r="H197" t="str">
            <v>商丘工学院</v>
          </cell>
          <cell r="I197" t="str">
            <v>会计</v>
          </cell>
          <cell r="J197" t="str">
            <v>在校期间曾享受助学贷款</v>
          </cell>
          <cell r="K197" t="str">
            <v>河南省叶县昆阳镇北街新生街3号楼1单元</v>
          </cell>
          <cell r="L197" t="str">
            <v>【平顶山】国家统计局叶县调查队</v>
          </cell>
        </row>
        <row r="197">
          <cell r="N197">
            <v>13603753719</v>
          </cell>
          <cell r="O197" t="str">
            <v>20210601-20240531</v>
          </cell>
          <cell r="P197" t="str">
            <v>平顶山市一凡人力资源有限公司</v>
          </cell>
          <cell r="Q197">
            <v>20240531</v>
          </cell>
        </row>
        <row r="198">
          <cell r="C198" t="str">
            <v>410422200003150024</v>
          </cell>
          <cell r="D198" t="str">
            <v>女</v>
          </cell>
          <cell r="E198">
            <v>25</v>
          </cell>
          <cell r="F198" t="str">
            <v>大专</v>
          </cell>
          <cell r="G198" t="str">
            <v>20200701</v>
          </cell>
          <cell r="H198" t="str">
            <v>平顶山职业技术学院</v>
          </cell>
          <cell r="I198" t="str">
            <v>学前教育</v>
          </cell>
          <cell r="J198" t="str">
            <v>单亲家庭或孤儿</v>
          </cell>
          <cell r="K198" t="str">
            <v>河南省叶县昆阳镇北关</v>
          </cell>
          <cell r="L198" t="str">
            <v>【平顶山】国家统计局叶县调查队</v>
          </cell>
        </row>
        <row r="198">
          <cell r="N198">
            <v>15738159636</v>
          </cell>
          <cell r="O198" t="str">
            <v>20210601-20240531</v>
          </cell>
          <cell r="P198" t="str">
            <v>平顶山市一凡人力资源有限公司</v>
          </cell>
          <cell r="Q198">
            <v>20230506</v>
          </cell>
        </row>
        <row r="199">
          <cell r="C199" t="str">
            <v>410422200310110022</v>
          </cell>
          <cell r="D199" t="str">
            <v>女</v>
          </cell>
          <cell r="E199">
            <v>22</v>
          </cell>
          <cell r="F199" t="str">
            <v>大专</v>
          </cell>
          <cell r="G199" t="str">
            <v>20200701</v>
          </cell>
          <cell r="H199" t="str">
            <v>河南质量工程职业学院</v>
          </cell>
          <cell r="I199" t="str">
            <v>计算机应用技术</v>
          </cell>
          <cell r="J199" t="str">
            <v>单亲家庭或孤儿</v>
          </cell>
          <cell r="K199" t="str">
            <v>叶县昆阳镇南街西马道1号</v>
          </cell>
          <cell r="L199" t="str">
            <v>叶县退役军人事务局</v>
          </cell>
        </row>
        <row r="199">
          <cell r="N199">
            <v>18737570931</v>
          </cell>
          <cell r="O199" t="str">
            <v>20210601-20240531</v>
          </cell>
          <cell r="P199" t="str">
            <v>平顶山市一凡人力资源有限公司</v>
          </cell>
          <cell r="Q199">
            <v>20231228</v>
          </cell>
        </row>
        <row r="200">
          <cell r="C200" t="str">
            <v>410422199802212222</v>
          </cell>
          <cell r="D200" t="str">
            <v>女</v>
          </cell>
          <cell r="E200">
            <v>27</v>
          </cell>
          <cell r="F200" t="str">
            <v>专科</v>
          </cell>
          <cell r="G200" t="str">
            <v>20200701</v>
          </cell>
          <cell r="H200" t="str">
            <v>焦作大学</v>
          </cell>
          <cell r="I200" t="str">
            <v>视觉传播设计与制作</v>
          </cell>
          <cell r="J200" t="str">
            <v>登记失业半年以上</v>
          </cell>
          <cell r="K200" t="str">
            <v>河南省叶县任店镇学区一号</v>
          </cell>
          <cell r="L200" t="str">
            <v>叶县应急管理局</v>
          </cell>
        </row>
        <row r="200">
          <cell r="N200">
            <v>18838975369</v>
          </cell>
          <cell r="O200" t="str">
            <v>20210601-20240531</v>
          </cell>
          <cell r="P200" t="str">
            <v>平顶山市一凡人力资源有限公司</v>
          </cell>
          <cell r="Q200">
            <v>20240531</v>
          </cell>
        </row>
        <row r="201">
          <cell r="C201" t="str">
            <v>410422199804193811</v>
          </cell>
          <cell r="D201" t="str">
            <v>男</v>
          </cell>
          <cell r="E201">
            <v>27</v>
          </cell>
          <cell r="F201" t="str">
            <v>本科</v>
          </cell>
          <cell r="G201" t="str">
            <v>20200701</v>
          </cell>
          <cell r="H201" t="str">
            <v>河南牧业经济学院</v>
          </cell>
          <cell r="I201" t="str">
            <v>包装工程</v>
          </cell>
          <cell r="J201" t="str">
            <v>登记失业半年以上</v>
          </cell>
          <cell r="K201" t="str">
            <v>叶县绿地广场</v>
          </cell>
          <cell r="L201" t="str">
            <v>中共叶县县委叶县人民政府督察局</v>
          </cell>
        </row>
        <row r="201">
          <cell r="N201">
            <v>15238255319</v>
          </cell>
          <cell r="O201" t="str">
            <v>20210601-20240531</v>
          </cell>
          <cell r="P201" t="str">
            <v>平顶山市一凡人力资源有限公司</v>
          </cell>
          <cell r="Q201">
            <v>20230620</v>
          </cell>
        </row>
        <row r="202">
          <cell r="C202" t="str">
            <v>410422199805220017</v>
          </cell>
          <cell r="D202" t="str">
            <v>男</v>
          </cell>
          <cell r="E202">
            <v>27</v>
          </cell>
          <cell r="F202" t="str">
            <v>本科</v>
          </cell>
          <cell r="G202">
            <v>20200701</v>
          </cell>
          <cell r="H202" t="str">
            <v>河北地质大学</v>
          </cell>
          <cell r="I202" t="str">
            <v>土木工程</v>
          </cell>
          <cell r="J202" t="str">
            <v>登记失业半年以上</v>
          </cell>
          <cell r="K202" t="str">
            <v>叶县商业街</v>
          </cell>
          <cell r="L202" t="str">
            <v>中共叶县县委叶县人民政府督察局</v>
          </cell>
        </row>
        <row r="202">
          <cell r="N202">
            <v>15137538811</v>
          </cell>
          <cell r="O202" t="str">
            <v>20210601-20240531</v>
          </cell>
          <cell r="P202" t="str">
            <v>平顶山市一凡人力资源有限公司</v>
          </cell>
          <cell r="Q202">
            <v>20211216</v>
          </cell>
        </row>
        <row r="203">
          <cell r="C203" t="str">
            <v>410422199702148120</v>
          </cell>
          <cell r="D203" t="str">
            <v>女</v>
          </cell>
          <cell r="E203">
            <v>28</v>
          </cell>
          <cell r="F203" t="str">
            <v>本科</v>
          </cell>
          <cell r="G203" t="str">
            <v>20190701</v>
          </cell>
          <cell r="H203" t="str">
            <v>河南科技大学</v>
          </cell>
          <cell r="I203" t="str">
            <v>会计学</v>
          </cell>
          <cell r="J203" t="str">
            <v>在校期间曾享受助学贷款</v>
          </cell>
          <cell r="K203" t="str">
            <v>河南省叶县龚店乡</v>
          </cell>
          <cell r="L203" t="str">
            <v>叶县农业农村局</v>
          </cell>
        </row>
        <row r="203">
          <cell r="N203">
            <v>15093012270</v>
          </cell>
          <cell r="O203" t="str">
            <v>20210601-20240531</v>
          </cell>
          <cell r="P203" t="str">
            <v>平顶山市一凡人力资源有限公司</v>
          </cell>
          <cell r="Q203">
            <v>20240531</v>
          </cell>
        </row>
        <row r="204">
          <cell r="C204" t="str">
            <v>410422199801081523</v>
          </cell>
          <cell r="D204" t="str">
            <v>女</v>
          </cell>
          <cell r="E204">
            <v>27</v>
          </cell>
          <cell r="F204" t="str">
            <v>大专</v>
          </cell>
          <cell r="G204" t="str">
            <v>20190701</v>
          </cell>
          <cell r="H204" t="str">
            <v>洛阳理工学院</v>
          </cell>
          <cell r="I204" t="str">
            <v>小学教育</v>
          </cell>
          <cell r="J204" t="str">
            <v>登记失业半年以上</v>
          </cell>
          <cell r="K204" t="str">
            <v>叶县马庄乡习楼村</v>
          </cell>
          <cell r="L204" t="str">
            <v>叶县农业农村局</v>
          </cell>
        </row>
        <row r="204">
          <cell r="N204">
            <v>15333753289</v>
          </cell>
          <cell r="O204" t="str">
            <v>20210601-20240531</v>
          </cell>
          <cell r="P204" t="str">
            <v>平顶山市一凡人力资源有限公司</v>
          </cell>
          <cell r="Q204">
            <v>20240531</v>
          </cell>
        </row>
        <row r="205">
          <cell r="C205" t="str">
            <v>410422199710070028</v>
          </cell>
          <cell r="D205" t="str">
            <v>女</v>
          </cell>
          <cell r="E205">
            <v>28</v>
          </cell>
          <cell r="F205" t="str">
            <v>本科</v>
          </cell>
          <cell r="G205" t="str">
            <v>20190701</v>
          </cell>
          <cell r="H205" t="str">
            <v>北京交通大学海滨学院</v>
          </cell>
          <cell r="I205" t="str">
            <v>自动化专业</v>
          </cell>
          <cell r="J205" t="str">
            <v>正在享受城镇最低生活保障待遇家庭</v>
          </cell>
          <cell r="K205" t="str">
            <v>河南省叶县昆阳镇九龙路</v>
          </cell>
          <cell r="L205" t="str">
            <v>叶县接待工作管理办公室（叶县机关事务管理局）</v>
          </cell>
        </row>
        <row r="205">
          <cell r="N205">
            <v>15886723260</v>
          </cell>
          <cell r="O205" t="str">
            <v>20210601-20240531</v>
          </cell>
          <cell r="P205" t="str">
            <v>叶县天安人力资源有限公司</v>
          </cell>
          <cell r="Q205">
            <v>20240531</v>
          </cell>
        </row>
        <row r="206">
          <cell r="C206" t="str">
            <v>410422199608190023</v>
          </cell>
          <cell r="D206" t="str">
            <v>女</v>
          </cell>
          <cell r="E206">
            <v>29</v>
          </cell>
          <cell r="F206" t="str">
            <v>大专</v>
          </cell>
          <cell r="G206" t="str">
            <v>20180701</v>
          </cell>
          <cell r="H206" t="str">
            <v>开封文化艺术职业学校</v>
          </cell>
          <cell r="I206" t="str">
            <v>音乐表演</v>
          </cell>
          <cell r="J206" t="str">
            <v>登记失业半年以上</v>
          </cell>
          <cell r="K206" t="str">
            <v>河南省叶县昆阳镇北街新生街8号楼2单元8号</v>
          </cell>
          <cell r="L206" t="str">
            <v>叶县融媒体中心</v>
          </cell>
        </row>
        <row r="206">
          <cell r="N206">
            <v>18239756669</v>
          </cell>
          <cell r="O206" t="str">
            <v>20210601-20240531</v>
          </cell>
          <cell r="P206" t="str">
            <v>叶县天安人力资源有限公司</v>
          </cell>
          <cell r="Q206">
            <v>20240531</v>
          </cell>
        </row>
        <row r="207">
          <cell r="C207" t="str">
            <v>410422199709120040</v>
          </cell>
          <cell r="D207" t="str">
            <v>女</v>
          </cell>
          <cell r="E207">
            <v>28</v>
          </cell>
          <cell r="F207" t="str">
            <v>大专</v>
          </cell>
          <cell r="G207" t="str">
            <v>20180701</v>
          </cell>
          <cell r="H207" t="str">
            <v>中原工学院信息商务学院</v>
          </cell>
          <cell r="I207" t="str">
            <v>空中乘务</v>
          </cell>
          <cell r="J207" t="str">
            <v>单亲家庭或孤儿</v>
          </cell>
          <cell r="K207" t="str">
            <v>叶县皓兴御龙湾</v>
          </cell>
          <cell r="L207" t="str">
            <v>叶县融媒体中心</v>
          </cell>
        </row>
        <row r="207">
          <cell r="N207">
            <v>18539922575</v>
          </cell>
          <cell r="O207" t="str">
            <v>20210601-20240531</v>
          </cell>
          <cell r="P207" t="str">
            <v>叶县天安人力资源有限公司</v>
          </cell>
          <cell r="Q207">
            <v>20220622</v>
          </cell>
        </row>
        <row r="208">
          <cell r="C208" t="str">
            <v>410422199205070019</v>
          </cell>
          <cell r="D208" t="str">
            <v>男</v>
          </cell>
          <cell r="E208">
            <v>33</v>
          </cell>
          <cell r="F208" t="str">
            <v>研究生</v>
          </cell>
          <cell r="G208" t="str">
            <v>20180701</v>
          </cell>
          <cell r="H208" t="str">
            <v>中国农业大学</v>
          </cell>
          <cell r="I208" t="str">
            <v>农业生物环境与能源工程</v>
          </cell>
          <cell r="J208" t="str">
            <v>单亲家庭或孤儿</v>
          </cell>
          <cell r="K208" t="str">
            <v>美林里小区</v>
          </cell>
          <cell r="L208" t="str">
            <v>叶县融媒体中心</v>
          </cell>
        </row>
        <row r="208">
          <cell r="N208">
            <v>17600960507</v>
          </cell>
          <cell r="O208" t="str">
            <v>20210601-20240531</v>
          </cell>
          <cell r="P208" t="str">
            <v>叶县天安人力资源有限公司</v>
          </cell>
          <cell r="Q208">
            <v>20221118</v>
          </cell>
        </row>
        <row r="209">
          <cell r="C209" t="str">
            <v>410422199709054362</v>
          </cell>
          <cell r="D209" t="str">
            <v>女</v>
          </cell>
          <cell r="E209">
            <v>28</v>
          </cell>
          <cell r="F209" t="str">
            <v>本科</v>
          </cell>
          <cell r="G209" t="str">
            <v>20200701</v>
          </cell>
          <cell r="H209" t="str">
            <v>洛阳理工学院</v>
          </cell>
          <cell r="I209" t="str">
            <v>环境设计</v>
          </cell>
          <cell r="J209" t="str">
            <v>登记失业半年以上</v>
          </cell>
          <cell r="K209" t="str">
            <v>叶县东菜园广场西街</v>
          </cell>
          <cell r="L209" t="str">
            <v>叶县融媒体中心</v>
          </cell>
        </row>
        <row r="209">
          <cell r="N209">
            <v>15637942971</v>
          </cell>
          <cell r="O209" t="str">
            <v>20210601-20240531</v>
          </cell>
          <cell r="P209" t="str">
            <v>叶县天安人力资源有限公司</v>
          </cell>
          <cell r="Q209">
            <v>20230128</v>
          </cell>
        </row>
        <row r="210">
          <cell r="C210" t="str">
            <v>410422199706281025</v>
          </cell>
          <cell r="D210" t="str">
            <v>女</v>
          </cell>
          <cell r="E210">
            <v>28</v>
          </cell>
          <cell r="F210" t="str">
            <v>大专</v>
          </cell>
          <cell r="G210" t="str">
            <v>20190701</v>
          </cell>
          <cell r="H210" t="str">
            <v>郑州工程技术学院</v>
          </cell>
          <cell r="I210" t="str">
            <v>会计</v>
          </cell>
          <cell r="J210" t="str">
            <v>登记失业半年以上</v>
          </cell>
          <cell r="K210" t="str">
            <v>叶县城关乡程庄</v>
          </cell>
          <cell r="L210" t="str">
            <v>【平顶山】叶县审计局</v>
          </cell>
        </row>
        <row r="210">
          <cell r="N210">
            <v>18336362425</v>
          </cell>
          <cell r="O210" t="str">
            <v>20210601-20240531</v>
          </cell>
          <cell r="P210" t="str">
            <v>叶县天安人力资源有限公司</v>
          </cell>
          <cell r="Q210">
            <v>20220430</v>
          </cell>
        </row>
        <row r="211">
          <cell r="C211" t="str">
            <v>410422199510180089</v>
          </cell>
          <cell r="D211" t="str">
            <v>女</v>
          </cell>
          <cell r="E211">
            <v>30</v>
          </cell>
          <cell r="F211" t="str">
            <v>本科</v>
          </cell>
          <cell r="G211">
            <v>20180701</v>
          </cell>
          <cell r="H211" t="str">
            <v>黄河科技学院</v>
          </cell>
          <cell r="I211" t="str">
            <v>软件工程</v>
          </cell>
          <cell r="J211" t="str">
            <v>父母长期患病基本丧失劳动能力</v>
          </cell>
          <cell r="K211" t="str">
            <v>叶县昆阳镇南大街</v>
          </cell>
          <cell r="L211" t="str">
            <v>【平顶山】叶县审计局</v>
          </cell>
        </row>
        <row r="211">
          <cell r="N211">
            <v>13223011331</v>
          </cell>
          <cell r="O211" t="str">
            <v>20210601-20240531</v>
          </cell>
          <cell r="P211" t="str">
            <v>叶县天安人力资源有限公司</v>
          </cell>
          <cell r="Q211">
            <v>20220331</v>
          </cell>
        </row>
        <row r="212">
          <cell r="C212" t="str">
            <v>410422199807300010</v>
          </cell>
          <cell r="D212" t="str">
            <v>男</v>
          </cell>
          <cell r="E212">
            <v>27</v>
          </cell>
          <cell r="F212" t="str">
            <v>本科</v>
          </cell>
          <cell r="G212" t="str">
            <v>20200701</v>
          </cell>
          <cell r="H212" t="str">
            <v>商丘学院</v>
          </cell>
          <cell r="I212" t="str">
            <v>审计学</v>
          </cell>
          <cell r="J212" t="str">
            <v>登记失业半年以上</v>
          </cell>
          <cell r="K212" t="str">
            <v>叶县南大街</v>
          </cell>
          <cell r="L212" t="str">
            <v>【平顶山】叶县审计局</v>
          </cell>
        </row>
        <row r="212">
          <cell r="N212">
            <v>18037598805</v>
          </cell>
          <cell r="O212" t="str">
            <v>20210601-20240531</v>
          </cell>
          <cell r="P212" t="str">
            <v>叶县天安人力资源有限公司</v>
          </cell>
          <cell r="Q212">
            <v>20240531</v>
          </cell>
        </row>
        <row r="213">
          <cell r="C213" t="str">
            <v>410422199911175424</v>
          </cell>
          <cell r="D213" t="str">
            <v>女</v>
          </cell>
          <cell r="E213">
            <v>25</v>
          </cell>
          <cell r="F213" t="str">
            <v>大专</v>
          </cell>
          <cell r="G213" t="str">
            <v>20200701</v>
          </cell>
          <cell r="H213" t="str">
            <v>信阳职业技术学院</v>
          </cell>
          <cell r="I213" t="str">
            <v>人力资源管理</v>
          </cell>
          <cell r="J213" t="str">
            <v>在校期间曾享受助学贷款</v>
          </cell>
          <cell r="K213" t="str">
            <v>平顶山叶县龙泉乡赵庄四组</v>
          </cell>
          <cell r="L213" t="str">
            <v>叶县文化广电和旅游局</v>
          </cell>
        </row>
        <row r="213">
          <cell r="N213">
            <v>18237552461</v>
          </cell>
          <cell r="O213" t="str">
            <v>20210601-20240531</v>
          </cell>
          <cell r="P213" t="str">
            <v>叶县天安人力资源有限公司</v>
          </cell>
          <cell r="Q213">
            <v>20210831</v>
          </cell>
        </row>
        <row r="214">
          <cell r="C214" t="str">
            <v>410422199410211036</v>
          </cell>
          <cell r="D214" t="str">
            <v>男</v>
          </cell>
          <cell r="E214">
            <v>31</v>
          </cell>
          <cell r="F214" t="str">
            <v>大专</v>
          </cell>
          <cell r="G214" t="str">
            <v>20200701</v>
          </cell>
          <cell r="H214" t="str">
            <v>商丘工学院</v>
          </cell>
          <cell r="I214" t="str">
            <v>学前教育</v>
          </cell>
          <cell r="J214" t="str">
            <v>父母长期患病基本丧失劳动能力、在校期间曾享受助学贷款</v>
          </cell>
          <cell r="K214" t="str">
            <v>叶县盐都街道余庄村</v>
          </cell>
          <cell r="L214" t="str">
            <v>叶县文化广电和旅游局</v>
          </cell>
        </row>
        <row r="214">
          <cell r="N214">
            <v>15290793180</v>
          </cell>
          <cell r="O214" t="str">
            <v>20210601-20240531</v>
          </cell>
          <cell r="P214" t="str">
            <v>叶县天安人力资源有限公司</v>
          </cell>
          <cell r="Q214">
            <v>20230331</v>
          </cell>
        </row>
        <row r="215">
          <cell r="C215" t="str">
            <v>410422199705120027</v>
          </cell>
          <cell r="D215" t="str">
            <v>女</v>
          </cell>
          <cell r="E215">
            <v>28</v>
          </cell>
          <cell r="F215" t="str">
            <v>本科</v>
          </cell>
          <cell r="G215" t="str">
            <v>20200701</v>
          </cell>
          <cell r="H215" t="str">
            <v>郑州航空工业管理学院</v>
          </cell>
          <cell r="I215" t="str">
            <v>环境设计</v>
          </cell>
          <cell r="J215" t="str">
            <v>单亲家庭或孤儿</v>
          </cell>
          <cell r="K215" t="str">
            <v>叶县昆阳镇北关</v>
          </cell>
          <cell r="L215" t="str">
            <v>叶县文化广电和旅游局</v>
          </cell>
        </row>
        <row r="215">
          <cell r="N215">
            <v>17530970608</v>
          </cell>
          <cell r="O215" t="str">
            <v>20210601-20240531</v>
          </cell>
          <cell r="P215" t="str">
            <v>叶县天安人力资源有限公司</v>
          </cell>
          <cell r="Q215">
            <v>20230821</v>
          </cell>
        </row>
        <row r="216">
          <cell r="C216" t="str">
            <v>410422199808209198</v>
          </cell>
          <cell r="D216" t="str">
            <v>男</v>
          </cell>
          <cell r="E216">
            <v>27</v>
          </cell>
          <cell r="F216" t="str">
            <v>大专</v>
          </cell>
          <cell r="G216" t="str">
            <v>20190701</v>
          </cell>
          <cell r="H216" t="str">
            <v>黄河水利职业技术学院</v>
          </cell>
          <cell r="I216" t="str">
            <v>工程测量技术</v>
          </cell>
          <cell r="J216" t="str">
            <v>在校期间曾享受助学贷款</v>
          </cell>
          <cell r="K216" t="str">
            <v>叶县辛店镇辛店村</v>
          </cell>
          <cell r="L216" t="str">
            <v>叶县文化广电和旅游局</v>
          </cell>
        </row>
        <row r="216">
          <cell r="N216">
            <v>15537503717</v>
          </cell>
          <cell r="O216" t="str">
            <v>20210601-20240531</v>
          </cell>
          <cell r="P216" t="str">
            <v>叶县天安人力资源有限公司</v>
          </cell>
          <cell r="Q216">
            <v>20240531</v>
          </cell>
        </row>
        <row r="217">
          <cell r="C217" t="str">
            <v>410422199607154346</v>
          </cell>
          <cell r="D217" t="str">
            <v>女</v>
          </cell>
          <cell r="E217">
            <v>29</v>
          </cell>
          <cell r="F217" t="str">
            <v>大专</v>
          </cell>
          <cell r="G217" t="str">
            <v>20180701</v>
          </cell>
          <cell r="H217" t="str">
            <v>河南科技学院</v>
          </cell>
          <cell r="I217" t="str">
            <v>艺术设计</v>
          </cell>
          <cell r="J217" t="str">
            <v>在校期间曾享受助学贷款；单亲家庭</v>
          </cell>
          <cell r="K217" t="str">
            <v>叶县辛店镇刘文祥村</v>
          </cell>
          <cell r="L217" t="str">
            <v>叶县文化广电和旅游局</v>
          </cell>
        </row>
        <row r="217">
          <cell r="N217">
            <v>18937369285</v>
          </cell>
          <cell r="O217" t="str">
            <v>20210601-20240531</v>
          </cell>
          <cell r="P217" t="str">
            <v>叶县天安人力资源有限公司</v>
          </cell>
          <cell r="Q217">
            <v>20240531</v>
          </cell>
        </row>
        <row r="218">
          <cell r="C218" t="str">
            <v>410422199701037023</v>
          </cell>
          <cell r="D218" t="str">
            <v>女</v>
          </cell>
          <cell r="E218">
            <v>28</v>
          </cell>
          <cell r="F218" t="str">
            <v>大专</v>
          </cell>
          <cell r="G218" t="str">
            <v>20180701</v>
          </cell>
          <cell r="H218" t="str">
            <v>郑州工程技术学院</v>
          </cell>
          <cell r="I218" t="str">
            <v>装饰艺术设计</v>
          </cell>
          <cell r="J218" t="str">
            <v>在校期间曾享受助学贷款</v>
          </cell>
          <cell r="K218" t="str">
            <v>叶县九龙路一品苑</v>
          </cell>
          <cell r="L218" t="str">
            <v>叶县文化广电和旅游局</v>
          </cell>
        </row>
        <row r="218">
          <cell r="N218">
            <v>18317655103</v>
          </cell>
          <cell r="O218" t="str">
            <v>20210601-20240531</v>
          </cell>
          <cell r="P218" t="str">
            <v>叶县天安人力资源有限公司</v>
          </cell>
          <cell r="Q218">
            <v>20240531</v>
          </cell>
        </row>
        <row r="219">
          <cell r="C219" t="str">
            <v>410422199508037056</v>
          </cell>
          <cell r="D219" t="str">
            <v>男</v>
          </cell>
          <cell r="E219">
            <v>30</v>
          </cell>
          <cell r="F219" t="str">
            <v>大专</v>
          </cell>
          <cell r="G219" t="str">
            <v>20180701</v>
          </cell>
          <cell r="H219" t="str">
            <v>河南省工业贸易职业学院</v>
          </cell>
          <cell r="I219" t="str">
            <v>室内设计</v>
          </cell>
          <cell r="J219" t="str">
            <v>登记失业半年以上</v>
          </cell>
          <cell r="K219" t="str">
            <v>叶县农场家属院</v>
          </cell>
          <cell r="L219" t="str">
            <v>【平顶山】中国共产党叶县委员会办公室</v>
          </cell>
        </row>
        <row r="219">
          <cell r="N219">
            <v>13073772115</v>
          </cell>
          <cell r="O219" t="str">
            <v>20210601-20240531</v>
          </cell>
          <cell r="P219" t="str">
            <v>叶县天安人力资源有限公司</v>
          </cell>
          <cell r="Q219">
            <v>20240531</v>
          </cell>
        </row>
        <row r="220">
          <cell r="C220" t="str">
            <v>410422199801250032</v>
          </cell>
          <cell r="D220" t="str">
            <v>男</v>
          </cell>
          <cell r="E220">
            <v>27</v>
          </cell>
          <cell r="F220" t="str">
            <v>本科</v>
          </cell>
          <cell r="G220">
            <v>20190831</v>
          </cell>
          <cell r="H220" t="str">
            <v>郑州大学</v>
          </cell>
          <cell r="I220" t="str">
            <v>音乐表演</v>
          </cell>
          <cell r="J220" t="str">
            <v>在校期间曾享受助学贷款</v>
          </cell>
          <cell r="K220" t="str">
            <v>叶县九龙路龙腾花园</v>
          </cell>
          <cell r="L220" t="str">
            <v>【平顶山】中国共产党叶县委员会办公室</v>
          </cell>
        </row>
        <row r="220">
          <cell r="N220">
            <v>15037509170</v>
          </cell>
          <cell r="O220" t="str">
            <v>20210601-20240531</v>
          </cell>
          <cell r="P220" t="str">
            <v>叶县天安人力资源有限公司</v>
          </cell>
          <cell r="Q220">
            <v>20220831</v>
          </cell>
        </row>
        <row r="221">
          <cell r="C221" t="str">
            <v>410422199904300012</v>
          </cell>
          <cell r="D221" t="str">
            <v>男</v>
          </cell>
          <cell r="E221">
            <v>26</v>
          </cell>
          <cell r="F221" t="str">
            <v>本科</v>
          </cell>
          <cell r="G221" t="str">
            <v>20200701</v>
          </cell>
          <cell r="H221" t="str">
            <v>河南财经政法大学</v>
          </cell>
          <cell r="I221" t="str">
            <v>经济学</v>
          </cell>
          <cell r="J221" t="str">
            <v>登记失业半年以上</v>
          </cell>
          <cell r="K221" t="str">
            <v>叶县九龙街道北大街</v>
          </cell>
          <cell r="L221" t="str">
            <v>【平顶山】中国共产党叶县委员会办公室</v>
          </cell>
        </row>
        <row r="221">
          <cell r="N221">
            <v>13733753230</v>
          </cell>
          <cell r="O221" t="str">
            <v>20210601-20240531</v>
          </cell>
          <cell r="P221" t="str">
            <v>叶县天安人力资源有限公司</v>
          </cell>
          <cell r="Q221" t="str">
            <v>20210930</v>
          </cell>
        </row>
        <row r="222">
          <cell r="C222" t="str">
            <v>410422199807250017</v>
          </cell>
          <cell r="D222" t="str">
            <v>男</v>
          </cell>
          <cell r="E222">
            <v>27</v>
          </cell>
          <cell r="F222" t="str">
            <v>专科</v>
          </cell>
          <cell r="G222" t="str">
            <v>20200701</v>
          </cell>
          <cell r="H222" t="str">
            <v>河南林业职业学院</v>
          </cell>
          <cell r="I222" t="str">
            <v>汽车检测与维修</v>
          </cell>
          <cell r="J222" t="str">
            <v>单亲家庭或孤儿</v>
          </cell>
          <cell r="K222" t="str">
            <v>河南省叶县昆阳镇北水闸北西路414号院1号楼3单元</v>
          </cell>
          <cell r="L222" t="str">
            <v>叶县信访局</v>
          </cell>
        </row>
        <row r="222">
          <cell r="N222">
            <v>19812723450</v>
          </cell>
          <cell r="O222" t="str">
            <v>20210601-20240531</v>
          </cell>
          <cell r="P222" t="str">
            <v>叶县天安人力资源有限公司</v>
          </cell>
          <cell r="Q222">
            <v>20240531</v>
          </cell>
        </row>
        <row r="223">
          <cell r="C223" t="str">
            <v>410422199805200024</v>
          </cell>
          <cell r="D223" t="str">
            <v>女</v>
          </cell>
          <cell r="E223">
            <v>27</v>
          </cell>
          <cell r="F223" t="str">
            <v>大专</v>
          </cell>
          <cell r="G223">
            <v>20190701</v>
          </cell>
          <cell r="H223" t="str">
            <v>平顶山工业职业技术学院</v>
          </cell>
          <cell r="I223" t="str">
            <v>眼视光技术</v>
          </cell>
          <cell r="J223" t="str">
            <v>在校期间曾享受助学贷款</v>
          </cell>
          <cell r="K223" t="str">
            <v>叶县昆阳镇北大街</v>
          </cell>
          <cell r="L223" t="str">
            <v>【平顶山】叶县邓李乡人民政府</v>
          </cell>
        </row>
        <row r="223">
          <cell r="N223">
            <v>13939959680</v>
          </cell>
          <cell r="O223" t="str">
            <v>20211013-20241012</v>
          </cell>
          <cell r="P223" t="str">
            <v>平顶山市一凡人力资源有限公司</v>
          </cell>
          <cell r="Q223">
            <v>20241012</v>
          </cell>
        </row>
        <row r="224">
          <cell r="C224" t="str">
            <v>410422199810267012</v>
          </cell>
          <cell r="D224" t="str">
            <v>男</v>
          </cell>
          <cell r="E224">
            <v>27</v>
          </cell>
          <cell r="F224" t="str">
            <v>大专</v>
          </cell>
          <cell r="G224" t="str">
            <v>20200701</v>
          </cell>
          <cell r="H224" t="str">
            <v>郑州铁路职业技术学院</v>
          </cell>
          <cell r="I224" t="str">
            <v>药品经营与管理</v>
          </cell>
          <cell r="J224" t="str">
            <v>登记失业半年以上</v>
          </cell>
          <cell r="K224" t="str">
            <v>叶县廉村镇后王村</v>
          </cell>
          <cell r="L224" t="str">
            <v>叶县龚店镇人民政府</v>
          </cell>
        </row>
        <row r="224">
          <cell r="N224">
            <v>16637570123</v>
          </cell>
          <cell r="O224" t="str">
            <v>20211013-20241012</v>
          </cell>
          <cell r="P224" t="str">
            <v>平顶山市一凡人力资源有限公司</v>
          </cell>
          <cell r="Q224">
            <v>20220804</v>
          </cell>
        </row>
        <row r="225">
          <cell r="C225" t="str">
            <v>410422199903028205</v>
          </cell>
          <cell r="D225" t="str">
            <v>女</v>
          </cell>
          <cell r="E225">
            <v>26</v>
          </cell>
          <cell r="F225" t="str">
            <v>本科</v>
          </cell>
          <cell r="G225">
            <v>20210701</v>
          </cell>
          <cell r="H225" t="str">
            <v>信阳学院</v>
          </cell>
          <cell r="I225" t="str">
            <v>计算机科学与技术</v>
          </cell>
          <cell r="J225" t="str">
            <v>农村建档立卡贫困户家庭</v>
          </cell>
          <cell r="K225" t="str">
            <v>夏李乡苗庄村</v>
          </cell>
          <cell r="L225" t="str">
            <v>【平顶山】叶县夏李乡人民政府</v>
          </cell>
        </row>
        <row r="225">
          <cell r="N225">
            <v>15886780196</v>
          </cell>
          <cell r="O225" t="str">
            <v>20211013-20241012</v>
          </cell>
          <cell r="P225" t="str">
            <v>叶县天安人力资源有限公司</v>
          </cell>
          <cell r="Q225">
            <v>20241012</v>
          </cell>
        </row>
        <row r="226">
          <cell r="C226" t="str">
            <v>410422199707263312</v>
          </cell>
          <cell r="D226" t="str">
            <v>男</v>
          </cell>
          <cell r="E226">
            <v>28</v>
          </cell>
          <cell r="F226" t="str">
            <v>大专</v>
          </cell>
          <cell r="G226">
            <v>20190701</v>
          </cell>
          <cell r="H226" t="str">
            <v>郑州职业技术学院</v>
          </cell>
          <cell r="I226" t="str">
            <v>汽车运用与维修技术</v>
          </cell>
          <cell r="J226" t="str">
            <v>残疾人家庭</v>
          </cell>
          <cell r="K226" t="str">
            <v>叶县夏李乡十二里村</v>
          </cell>
          <cell r="L226" t="str">
            <v>【平顶山】叶县夏李乡人民政府</v>
          </cell>
        </row>
        <row r="226">
          <cell r="N226">
            <v>15539786782</v>
          </cell>
          <cell r="O226" t="str">
            <v>20211013-20241012</v>
          </cell>
          <cell r="P226" t="str">
            <v>叶县天安人力资源有限公司</v>
          </cell>
          <cell r="Q226">
            <v>20241012</v>
          </cell>
        </row>
        <row r="227">
          <cell r="C227" t="str">
            <v>410422199909089201</v>
          </cell>
          <cell r="D227" t="str">
            <v>女</v>
          </cell>
          <cell r="E227">
            <v>26</v>
          </cell>
          <cell r="F227" t="str">
            <v>大专</v>
          </cell>
          <cell r="G227" t="str">
            <v>20200701</v>
          </cell>
          <cell r="H227" t="str">
            <v>平顶山学院</v>
          </cell>
          <cell r="I227" t="str">
            <v>学前教育</v>
          </cell>
          <cell r="J227" t="str">
            <v>登记失业半年以上</v>
          </cell>
          <cell r="K227" t="str">
            <v>叶县西湖花园 </v>
          </cell>
          <cell r="L227" t="str">
            <v>【平顶山】叶县仙台镇人民政府</v>
          </cell>
        </row>
        <row r="227">
          <cell r="N227">
            <v>15537521301</v>
          </cell>
          <cell r="O227" t="str">
            <v>20211013-20241012</v>
          </cell>
          <cell r="P227" t="str">
            <v>平顶山市一凡人力资源有限公司</v>
          </cell>
          <cell r="Q227">
            <v>20220831</v>
          </cell>
        </row>
        <row r="228">
          <cell r="C228" t="str">
            <v>41042219980103863X</v>
          </cell>
          <cell r="D228" t="str">
            <v>男</v>
          </cell>
          <cell r="E228">
            <v>27</v>
          </cell>
          <cell r="F228" t="str">
            <v>大专</v>
          </cell>
          <cell r="G228">
            <v>20190701</v>
          </cell>
          <cell r="H228" t="str">
            <v>黄河交通学院</v>
          </cell>
          <cell r="I228" t="str">
            <v>会计</v>
          </cell>
          <cell r="J228" t="str">
            <v>父母双方下岗失业目前仍未就业</v>
          </cell>
          <cell r="K228" t="str">
            <v>夏李乡先庄村</v>
          </cell>
          <cell r="L228" t="str">
            <v>【平顶山】叶县田庄乡人民政府</v>
          </cell>
        </row>
        <row r="228">
          <cell r="N228">
            <v>18537510519</v>
          </cell>
          <cell r="O228" t="str">
            <v>20211013-20241012</v>
          </cell>
          <cell r="P228" t="str">
            <v>平顶山市一凡人力资源有限公司</v>
          </cell>
          <cell r="Q228">
            <v>20241012</v>
          </cell>
        </row>
        <row r="229">
          <cell r="C229" t="str">
            <v>410422199809019185</v>
          </cell>
          <cell r="D229" t="str">
            <v>女</v>
          </cell>
          <cell r="E229">
            <v>27</v>
          </cell>
          <cell r="F229" t="str">
            <v>大专</v>
          </cell>
          <cell r="G229">
            <v>20200701</v>
          </cell>
          <cell r="H229" t="str">
            <v>平顶山工业职业技术学院</v>
          </cell>
          <cell r="I229" t="str">
            <v>机电一体化技术</v>
          </cell>
          <cell r="J229" t="str">
            <v>登记失业半年以上</v>
          </cell>
          <cell r="K229" t="str">
            <v>廉村镇刘店村</v>
          </cell>
          <cell r="L229" t="str">
            <v>【平顶山】叶县田庄乡人民政府</v>
          </cell>
        </row>
        <row r="229">
          <cell r="N229">
            <v>13781817910</v>
          </cell>
          <cell r="O229" t="str">
            <v>20211013-20241012</v>
          </cell>
          <cell r="P229" t="str">
            <v>平顶山市一凡人力资源有限公司</v>
          </cell>
          <cell r="Q229">
            <v>20241012</v>
          </cell>
        </row>
        <row r="230">
          <cell r="C230" t="str">
            <v>41042219980522152X</v>
          </cell>
          <cell r="D230" t="str">
            <v>女</v>
          </cell>
          <cell r="E230">
            <v>27</v>
          </cell>
          <cell r="F230" t="str">
            <v>大专</v>
          </cell>
          <cell r="G230" t="str">
            <v>20190701</v>
          </cell>
          <cell r="H230" t="str">
            <v>平顶山工业职业技术学院</v>
          </cell>
          <cell r="I230" t="str">
            <v>物流管理</v>
          </cell>
          <cell r="J230" t="str">
            <v>在校期间曾享受助学贷款</v>
          </cell>
          <cell r="K230" t="str">
            <v>叶县马庄乡大陈庄村</v>
          </cell>
          <cell r="L230" t="str">
            <v>【平顶山】叶县田庄乡人民政府</v>
          </cell>
        </row>
        <row r="230">
          <cell r="N230">
            <v>18317632841</v>
          </cell>
          <cell r="O230" t="str">
            <v>20211013-20241012</v>
          </cell>
          <cell r="P230" t="str">
            <v>平顶山市一凡人力资源有限公司</v>
          </cell>
          <cell r="Q230">
            <v>20241012</v>
          </cell>
        </row>
        <row r="231">
          <cell r="C231" t="str">
            <v>410422199902028625</v>
          </cell>
          <cell r="D231" t="str">
            <v>女</v>
          </cell>
          <cell r="E231">
            <v>26</v>
          </cell>
          <cell r="F231" t="str">
            <v>大专</v>
          </cell>
          <cell r="G231" t="str">
            <v>20210701</v>
          </cell>
          <cell r="H231" t="str">
            <v>漯河医学高等专科学校</v>
          </cell>
          <cell r="I231" t="str">
            <v>临床医学</v>
          </cell>
          <cell r="J231" t="str">
            <v>在校期间曾享受助学贷款</v>
          </cell>
          <cell r="K231" t="str">
            <v>叶县洪庄杨镇张集村</v>
          </cell>
          <cell r="L231" t="str">
            <v>叶县洪庄杨镇人民政府</v>
          </cell>
        </row>
        <row r="231">
          <cell r="N231">
            <v>18567128819</v>
          </cell>
          <cell r="O231" t="str">
            <v>20211013-20241012</v>
          </cell>
          <cell r="P231" t="str">
            <v>平顶山市一凡人力资源有限公司</v>
          </cell>
          <cell r="Q231">
            <v>20241012</v>
          </cell>
        </row>
        <row r="232">
          <cell r="C232" t="str">
            <v>410422199910304327</v>
          </cell>
          <cell r="D232" t="str">
            <v>女</v>
          </cell>
          <cell r="E232">
            <v>25</v>
          </cell>
          <cell r="F232" t="str">
            <v>大专</v>
          </cell>
          <cell r="G232">
            <v>20210701</v>
          </cell>
          <cell r="H232" t="str">
            <v>漯河食品职业学院</v>
          </cell>
          <cell r="I232" t="str">
            <v>会计</v>
          </cell>
          <cell r="J232" t="str">
            <v>在校期间曾享受助学贷款</v>
          </cell>
          <cell r="K232" t="str">
            <v>叶县辛店镇</v>
          </cell>
          <cell r="L232" t="str">
            <v>【平顶山】叶县辛店镇人民政府</v>
          </cell>
        </row>
        <row r="232">
          <cell r="N232">
            <v>13383903879</v>
          </cell>
          <cell r="O232" t="str">
            <v>20211013-20241012</v>
          </cell>
          <cell r="P232" t="str">
            <v>叶县天安人力资源有限公司</v>
          </cell>
          <cell r="Q232">
            <v>20240625</v>
          </cell>
        </row>
        <row r="233">
          <cell r="C233" t="str">
            <v>41042219990109652X</v>
          </cell>
          <cell r="D233" t="str">
            <v>女</v>
          </cell>
          <cell r="E233">
            <v>26</v>
          </cell>
          <cell r="F233" t="str">
            <v>大专</v>
          </cell>
          <cell r="G233" t="str">
            <v>20210701</v>
          </cell>
          <cell r="H233" t="str">
            <v>信阳职业技术学院</v>
          </cell>
          <cell r="I233" t="str">
            <v>临床医学</v>
          </cell>
          <cell r="J233" t="str">
            <v>正在享受城镇最低生活保障待遇家庭</v>
          </cell>
          <cell r="K233" t="str">
            <v>叶县水寨乡</v>
          </cell>
          <cell r="L233" t="str">
            <v>水寨乡人民政府</v>
          </cell>
        </row>
        <row r="233">
          <cell r="N233">
            <v>18768949186</v>
          </cell>
          <cell r="O233" t="str">
            <v>20211013-20241012</v>
          </cell>
          <cell r="P233" t="str">
            <v>平顶山市一凡人力资源有限公司</v>
          </cell>
          <cell r="Q233">
            <v>20211231</v>
          </cell>
        </row>
        <row r="234">
          <cell r="C234" t="str">
            <v>410422199902286528</v>
          </cell>
          <cell r="D234" t="str">
            <v>女</v>
          </cell>
          <cell r="E234">
            <v>26</v>
          </cell>
          <cell r="F234" t="str">
            <v>本科</v>
          </cell>
          <cell r="G234" t="str">
            <v>20210701</v>
          </cell>
          <cell r="H234" t="str">
            <v>河南牧业经济学院</v>
          </cell>
          <cell r="I234" t="str">
            <v>食品科学与工程</v>
          </cell>
          <cell r="J234" t="str">
            <v>农村建档立卡贫困户家庭</v>
          </cell>
          <cell r="K234" t="str">
            <v>叶县水寨乡</v>
          </cell>
          <cell r="L234" t="str">
            <v>水寨乡人民政府</v>
          </cell>
        </row>
        <row r="234">
          <cell r="N234">
            <v>13275976407</v>
          </cell>
          <cell r="O234" t="str">
            <v>20211013-20241012</v>
          </cell>
          <cell r="P234" t="str">
            <v>平顶山市一凡人力资源有限公司</v>
          </cell>
          <cell r="Q234">
            <v>20211231</v>
          </cell>
        </row>
        <row r="235">
          <cell r="C235" t="str">
            <v>410422199605174327</v>
          </cell>
          <cell r="D235" t="str">
            <v>女</v>
          </cell>
          <cell r="E235">
            <v>29</v>
          </cell>
          <cell r="F235" t="str">
            <v>本科</v>
          </cell>
          <cell r="G235" t="str">
            <v>20190701</v>
          </cell>
          <cell r="H235" t="str">
            <v>河南牧业经济学院</v>
          </cell>
          <cell r="I235" t="str">
            <v>财务管理</v>
          </cell>
          <cell r="J235" t="str">
            <v>在校期间曾享受助学贷款</v>
          </cell>
          <cell r="K235" t="str">
            <v>叶县辛店镇王文成村</v>
          </cell>
          <cell r="L235" t="str">
            <v>叶县盐都街道办事处</v>
          </cell>
        </row>
        <row r="235">
          <cell r="N235">
            <v>18624913076</v>
          </cell>
          <cell r="O235" t="str">
            <v>20211013-20241012</v>
          </cell>
          <cell r="P235" t="str">
            <v>平顶山市一凡人力资源有限公司</v>
          </cell>
          <cell r="Q235">
            <v>20240318</v>
          </cell>
        </row>
        <row r="236">
          <cell r="C236" t="str">
            <v>410422199805040083</v>
          </cell>
          <cell r="D236" t="str">
            <v>女</v>
          </cell>
          <cell r="E236">
            <v>27</v>
          </cell>
          <cell r="F236" t="str">
            <v>大专</v>
          </cell>
          <cell r="G236" t="str">
            <v>20200701</v>
          </cell>
          <cell r="H236" t="str">
            <v>黄河科技学院</v>
          </cell>
          <cell r="I236" t="str">
            <v>计算机网络技术</v>
          </cell>
          <cell r="J236" t="str">
            <v>在校期间曾享受助学贷款</v>
          </cell>
          <cell r="K236" t="str">
            <v>叶县昆阳镇</v>
          </cell>
          <cell r="L236" t="str">
            <v>【平顶山】叶县马庄回族乡人民政府</v>
          </cell>
        </row>
        <row r="236">
          <cell r="N236">
            <v>18768981621</v>
          </cell>
          <cell r="O236" t="str">
            <v>20211013-20241012</v>
          </cell>
          <cell r="P236" t="str">
            <v>叶县天安人力资源有限公司</v>
          </cell>
          <cell r="Q236">
            <v>20241012</v>
          </cell>
        </row>
        <row r="237">
          <cell r="C237" t="str">
            <v>410422199804307022</v>
          </cell>
          <cell r="D237" t="str">
            <v>女</v>
          </cell>
          <cell r="E237">
            <v>27</v>
          </cell>
          <cell r="F237" t="str">
            <v>大专</v>
          </cell>
          <cell r="G237" t="str">
            <v>20190701</v>
          </cell>
          <cell r="H237" t="str">
            <v>商丘师范学院</v>
          </cell>
          <cell r="I237" t="str">
            <v>音乐表演</v>
          </cell>
          <cell r="J237" t="str">
            <v>农村建档立卡贫困户家庭</v>
          </cell>
          <cell r="K237" t="str">
            <v>叶县廉村镇任庄村3组33号</v>
          </cell>
          <cell r="L237" t="str">
            <v>【平顶山】叶县招商局</v>
          </cell>
        </row>
        <row r="237">
          <cell r="N237">
            <v>17737557906</v>
          </cell>
          <cell r="O237" t="str">
            <v>20211013-20241012</v>
          </cell>
          <cell r="P237" t="str">
            <v>平顶山市一凡人力资源有限公司</v>
          </cell>
          <cell r="Q237">
            <v>20231013</v>
          </cell>
        </row>
        <row r="238">
          <cell r="C238" t="str">
            <v>410422199902050013</v>
          </cell>
          <cell r="D238" t="str">
            <v>男</v>
          </cell>
          <cell r="E238">
            <v>26</v>
          </cell>
          <cell r="F238" t="str">
            <v>大专</v>
          </cell>
          <cell r="G238">
            <v>20200701</v>
          </cell>
          <cell r="H238" t="str">
            <v>许昌职业技术学院</v>
          </cell>
          <cell r="I238" t="str">
            <v>计算机网络技术</v>
          </cell>
          <cell r="J238" t="str">
            <v>正在享受城镇最低生活保障待遇家庭</v>
          </cell>
          <cell r="K238" t="str">
            <v>叶县南关</v>
          </cell>
          <cell r="L238" t="str">
            <v>【平顶山】叶县公安局</v>
          </cell>
        </row>
        <row r="238">
          <cell r="N238">
            <v>18803759600</v>
          </cell>
          <cell r="O238" t="str">
            <v>20211013-20241012</v>
          </cell>
          <cell r="P238" t="str">
            <v>平顶山市一凡人力资源有限公司</v>
          </cell>
          <cell r="Q238">
            <v>20241012</v>
          </cell>
        </row>
        <row r="239">
          <cell r="C239" t="str">
            <v>410422199912101021</v>
          </cell>
          <cell r="D239" t="str">
            <v>女</v>
          </cell>
          <cell r="E239">
            <v>25</v>
          </cell>
          <cell r="F239" t="str">
            <v>大专</v>
          </cell>
          <cell r="G239" t="str">
            <v>20210701</v>
          </cell>
          <cell r="H239" t="str">
            <v>商丘职业技术学院</v>
          </cell>
          <cell r="I239" t="str">
            <v>幼儿发展与健康管理</v>
          </cell>
          <cell r="J239" t="str">
            <v>单亲家庭或孤儿</v>
          </cell>
          <cell r="K239" t="str">
            <v>城关乡潘寨村</v>
          </cell>
          <cell r="L239" t="str">
            <v>【平顶山】叶县公安局</v>
          </cell>
        </row>
        <row r="239">
          <cell r="N239">
            <v>13733928253</v>
          </cell>
          <cell r="O239" t="str">
            <v>20211013-20241012</v>
          </cell>
          <cell r="P239" t="str">
            <v>平顶山市一凡人力资源有限公司</v>
          </cell>
          <cell r="Q239">
            <v>20241012</v>
          </cell>
        </row>
        <row r="240">
          <cell r="C240" t="str">
            <v>410422199912291021</v>
          </cell>
          <cell r="D240" t="str">
            <v>女</v>
          </cell>
          <cell r="E240">
            <v>25</v>
          </cell>
          <cell r="F240" t="str">
            <v>大专</v>
          </cell>
          <cell r="G240" t="str">
            <v>20210601</v>
          </cell>
          <cell r="H240" t="str">
            <v>郑州幼儿师范高等专科学校</v>
          </cell>
          <cell r="I240" t="str">
            <v>特殊教育</v>
          </cell>
          <cell r="J240" t="str">
            <v>在校期间曾享受助学贷款</v>
          </cell>
          <cell r="K240" t="str">
            <v>叶县城关乡孟楠村孟奉店村</v>
          </cell>
          <cell r="L240" t="str">
            <v>叶县农业农村局</v>
          </cell>
        </row>
        <row r="240">
          <cell r="N240">
            <v>15037520181</v>
          </cell>
          <cell r="O240" t="str">
            <v>20211013-20241012</v>
          </cell>
          <cell r="P240" t="str">
            <v>平顶山市一凡人力资源有限公司</v>
          </cell>
          <cell r="Q240">
            <v>20241012</v>
          </cell>
        </row>
        <row r="241">
          <cell r="C241" t="str">
            <v>410422199604221021</v>
          </cell>
          <cell r="D241" t="str">
            <v>女</v>
          </cell>
          <cell r="E241">
            <v>29</v>
          </cell>
          <cell r="F241" t="str">
            <v>本科</v>
          </cell>
          <cell r="G241" t="str">
            <v>20200701</v>
          </cell>
          <cell r="H241" t="str">
            <v>河南农业大学</v>
          </cell>
          <cell r="I241" t="str">
            <v>农学</v>
          </cell>
          <cell r="J241" t="str">
            <v>农村建档立卡贫困户家庭</v>
          </cell>
          <cell r="K241" t="str">
            <v>叶县九龙邱寨村</v>
          </cell>
          <cell r="L241" t="str">
            <v>叶县农业农村局</v>
          </cell>
        </row>
        <row r="241">
          <cell r="N241">
            <v>13503412912</v>
          </cell>
          <cell r="O241" t="str">
            <v>20211013-20241012</v>
          </cell>
          <cell r="P241" t="str">
            <v>平顶山市一凡人力资源有限公司</v>
          </cell>
          <cell r="Q241">
            <v>20241012</v>
          </cell>
        </row>
        <row r="242">
          <cell r="C242" t="str">
            <v>410422200003140061</v>
          </cell>
          <cell r="D242" t="str">
            <v>女</v>
          </cell>
          <cell r="E242">
            <v>25</v>
          </cell>
          <cell r="F242" t="str">
            <v>大专</v>
          </cell>
          <cell r="G242" t="str">
            <v>20210701</v>
          </cell>
          <cell r="H242" t="str">
            <v>信阳农林学院</v>
          </cell>
          <cell r="I242" t="str">
            <v>旅游管理</v>
          </cell>
          <cell r="J242" t="str">
            <v>单亲家庭或孤儿</v>
          </cell>
          <cell r="K242" t="str">
            <v>叶县东菜园</v>
          </cell>
          <cell r="L242" t="str">
            <v>叶县农业农村局</v>
          </cell>
        </row>
        <row r="242">
          <cell r="N242">
            <v>13071756378</v>
          </cell>
          <cell r="O242" t="str">
            <v>20211013-20241012</v>
          </cell>
          <cell r="P242" t="str">
            <v>平顶山市一凡人力资源有限公司</v>
          </cell>
          <cell r="Q242">
            <v>20241012</v>
          </cell>
        </row>
        <row r="243">
          <cell r="C243" t="str">
            <v>410422199804061026</v>
          </cell>
          <cell r="D243" t="str">
            <v>女</v>
          </cell>
          <cell r="E243">
            <v>27</v>
          </cell>
          <cell r="F243" t="str">
            <v>大专</v>
          </cell>
          <cell r="G243">
            <v>20210701</v>
          </cell>
          <cell r="H243" t="str">
            <v>河南师范大学新联学院</v>
          </cell>
          <cell r="I243" t="str">
            <v>英语教育</v>
          </cell>
          <cell r="J243" t="str">
            <v>在校期间曾享受助学贷款</v>
          </cell>
          <cell r="K243" t="str">
            <v>叶县盐都街道郑庄</v>
          </cell>
          <cell r="L243" t="str">
            <v>【平顶山】叶县工业和信息化局</v>
          </cell>
        </row>
        <row r="243">
          <cell r="N243">
            <v>18317612902</v>
          </cell>
          <cell r="O243" t="str">
            <v>20211013-20241012</v>
          </cell>
          <cell r="P243" t="str">
            <v>平顶山市一凡人力资源有限公司</v>
          </cell>
          <cell r="Q243">
            <v>20220623</v>
          </cell>
        </row>
        <row r="244">
          <cell r="C244" t="str">
            <v>410422199610175420</v>
          </cell>
          <cell r="D244" t="str">
            <v>女</v>
          </cell>
          <cell r="E244">
            <v>29</v>
          </cell>
          <cell r="F244" t="str">
            <v>本科</v>
          </cell>
          <cell r="G244">
            <v>20210630</v>
          </cell>
          <cell r="H244" t="str">
            <v>郑州西亚斯学院</v>
          </cell>
          <cell r="I244" t="str">
            <v>会计</v>
          </cell>
          <cell r="J244" t="str">
            <v>在校期间曾享受助学贷款</v>
          </cell>
          <cell r="K244" t="str">
            <v>叶县恒基国际小区</v>
          </cell>
          <cell r="L244" t="str">
            <v>叶县信访局</v>
          </cell>
        </row>
        <row r="244">
          <cell r="N244">
            <v>13525375628</v>
          </cell>
          <cell r="O244" t="str">
            <v>20211013-20241012</v>
          </cell>
          <cell r="P244" t="str">
            <v>叶县天安人力资源有限公司</v>
          </cell>
          <cell r="Q244">
            <v>20230130</v>
          </cell>
        </row>
        <row r="245">
          <cell r="C245" t="str">
            <v>410422199809300022</v>
          </cell>
          <cell r="D245" t="str">
            <v>女</v>
          </cell>
          <cell r="E245">
            <v>27</v>
          </cell>
          <cell r="F245" t="str">
            <v>本科</v>
          </cell>
          <cell r="G245">
            <v>20210701</v>
          </cell>
          <cell r="H245" t="str">
            <v>南阳师范学院</v>
          </cell>
          <cell r="I245" t="str">
            <v>城乡规划</v>
          </cell>
          <cell r="J245" t="str">
            <v>正在享受城镇最低生活保障待遇家庭</v>
          </cell>
          <cell r="K245" t="str">
            <v>叶县南街前进路42号</v>
          </cell>
          <cell r="L245" t="str">
            <v>【平顶山】叶县档案局</v>
          </cell>
        </row>
        <row r="245">
          <cell r="N245">
            <v>18567180134</v>
          </cell>
          <cell r="O245" t="str">
            <v>20211013-20241012</v>
          </cell>
          <cell r="P245" t="str">
            <v>平顶山市一凡人力资源有限公司</v>
          </cell>
          <cell r="Q245">
            <v>20241012</v>
          </cell>
        </row>
        <row r="246">
          <cell r="C246" t="str">
            <v>410422199909080012</v>
          </cell>
          <cell r="D246" t="str">
            <v>男</v>
          </cell>
          <cell r="E246">
            <v>26</v>
          </cell>
          <cell r="F246" t="str">
            <v>大专</v>
          </cell>
          <cell r="G246" t="str">
            <v>20210701</v>
          </cell>
          <cell r="H246" t="str">
            <v>信阳农林学院</v>
          </cell>
          <cell r="I246" t="str">
            <v>环境艺术设计</v>
          </cell>
          <cell r="J246" t="str">
            <v>单亲家庭或孤儿</v>
          </cell>
          <cell r="K246" t="str">
            <v>叶县昆阳镇</v>
          </cell>
          <cell r="L246" t="str">
            <v>叶县县委党校</v>
          </cell>
        </row>
        <row r="246">
          <cell r="N246">
            <v>17530999975</v>
          </cell>
          <cell r="O246" t="str">
            <v>20211013-20241012</v>
          </cell>
          <cell r="P246" t="str">
            <v>平顶山市一凡人力资源有限公司</v>
          </cell>
          <cell r="Q246">
            <v>20230818</v>
          </cell>
        </row>
        <row r="247">
          <cell r="C247" t="str">
            <v>410422199601285425</v>
          </cell>
          <cell r="D247" t="str">
            <v>女</v>
          </cell>
          <cell r="E247">
            <v>29</v>
          </cell>
          <cell r="F247" t="str">
            <v>本科</v>
          </cell>
          <cell r="G247" t="str">
            <v>20190701</v>
          </cell>
          <cell r="H247" t="str">
            <v>河南工程学院</v>
          </cell>
          <cell r="I247" t="str">
            <v>财务管理</v>
          </cell>
          <cell r="J247" t="str">
            <v>在校期间曾享受助学贷款</v>
          </cell>
          <cell r="K247" t="str">
            <v>叶县北水闸</v>
          </cell>
          <cell r="L247" t="str">
            <v>叶县融媒体中心</v>
          </cell>
        </row>
        <row r="247">
          <cell r="N247">
            <v>15738891857</v>
          </cell>
          <cell r="O247" t="str">
            <v>20211013-20241012</v>
          </cell>
          <cell r="P247" t="str">
            <v>叶县天安人力资源有限公司</v>
          </cell>
          <cell r="Q247">
            <v>20241012</v>
          </cell>
        </row>
        <row r="248">
          <cell r="C248" t="str">
            <v>41042219980813101X</v>
          </cell>
          <cell r="D248" t="str">
            <v>男</v>
          </cell>
          <cell r="E248">
            <v>27</v>
          </cell>
          <cell r="F248" t="str">
            <v>本科</v>
          </cell>
          <cell r="G248">
            <v>20210701</v>
          </cell>
          <cell r="H248" t="str">
            <v>商丘学院</v>
          </cell>
          <cell r="I248" t="str">
            <v>财务管理</v>
          </cell>
          <cell r="J248" t="str">
            <v>正在享受城镇最低生活保障待遇家庭</v>
          </cell>
          <cell r="K248" t="str">
            <v>叶县城关乡孟北村</v>
          </cell>
          <cell r="L248" t="str">
            <v>叶县融媒体中心</v>
          </cell>
        </row>
        <row r="248">
          <cell r="N248">
            <v>15093893796</v>
          </cell>
          <cell r="O248" t="str">
            <v>20211013-20241012</v>
          </cell>
          <cell r="P248" t="str">
            <v>叶县天安人力资源有限公司</v>
          </cell>
          <cell r="Q248">
            <v>20221118</v>
          </cell>
        </row>
        <row r="249">
          <cell r="C249" t="str">
            <v>410422199911079141</v>
          </cell>
          <cell r="D249" t="str">
            <v>女</v>
          </cell>
          <cell r="E249">
            <v>25</v>
          </cell>
          <cell r="F249" t="str">
            <v>大专</v>
          </cell>
          <cell r="G249" t="str">
            <v>20210630</v>
          </cell>
          <cell r="H249" t="str">
            <v>平顶山职业技术学院</v>
          </cell>
          <cell r="I249" t="str">
            <v>语文教育（师范）</v>
          </cell>
          <cell r="J249" t="str">
            <v>单亲家庭或孤儿</v>
          </cell>
          <cell r="K249" t="str">
            <v>叶县夏李乡郭庄</v>
          </cell>
          <cell r="L249" t="str">
            <v>叶县融媒体中心</v>
          </cell>
        </row>
        <row r="249">
          <cell r="N249">
            <v>18637569398</v>
          </cell>
          <cell r="O249" t="str">
            <v>20211013-20241012</v>
          </cell>
          <cell r="P249" t="str">
            <v>叶县天安人力资源有限公司</v>
          </cell>
          <cell r="Q249">
            <v>20241012</v>
          </cell>
        </row>
        <row r="250">
          <cell r="C250" t="str">
            <v>410422199907156060</v>
          </cell>
          <cell r="D250" t="str">
            <v>女</v>
          </cell>
          <cell r="E250">
            <v>26</v>
          </cell>
          <cell r="F250" t="str">
            <v>本科</v>
          </cell>
          <cell r="G250">
            <v>20210701</v>
          </cell>
          <cell r="H250" t="str">
            <v>郑州财经学院</v>
          </cell>
          <cell r="I250" t="str">
            <v>网络工程</v>
          </cell>
          <cell r="J250" t="str">
            <v>在校期间曾享受助学贷款</v>
          </cell>
          <cell r="K250" t="str">
            <v>叶县昆阳镇南大街</v>
          </cell>
          <cell r="L250" t="str">
            <v>叶县文化广电和旅游局</v>
          </cell>
        </row>
        <row r="250">
          <cell r="N250">
            <v>18437515013</v>
          </cell>
          <cell r="O250" t="str">
            <v>20211013-20241012</v>
          </cell>
          <cell r="P250" t="str">
            <v>叶县天安人力资源有限公司</v>
          </cell>
          <cell r="Q250">
            <v>20220331</v>
          </cell>
        </row>
        <row r="251">
          <cell r="C251" t="str">
            <v>410422199710102245</v>
          </cell>
          <cell r="D251" t="str">
            <v>女</v>
          </cell>
          <cell r="E251">
            <v>28</v>
          </cell>
          <cell r="F251" t="str">
            <v>本科</v>
          </cell>
          <cell r="G251">
            <v>20200701</v>
          </cell>
          <cell r="H251" t="str">
            <v>郑州工业应用技术学院</v>
          </cell>
          <cell r="I251" t="str">
            <v>服装与服饰设计</v>
          </cell>
          <cell r="J251" t="str">
            <v>单亲家庭或孤儿</v>
          </cell>
          <cell r="K251" t="str">
            <v>叶县九龙路中山佳居</v>
          </cell>
          <cell r="L251" t="str">
            <v>叶县文化广电和旅游局</v>
          </cell>
        </row>
        <row r="251">
          <cell r="N251">
            <v>15038802810</v>
          </cell>
          <cell r="O251" t="str">
            <v>20211013-20241012</v>
          </cell>
          <cell r="P251" t="str">
            <v>叶县天安人力资源有限公司</v>
          </cell>
          <cell r="Q251">
            <v>20241012</v>
          </cell>
        </row>
        <row r="252">
          <cell r="C252" t="str">
            <v>410422199812017017</v>
          </cell>
          <cell r="D252" t="str">
            <v>男</v>
          </cell>
          <cell r="E252">
            <v>26</v>
          </cell>
          <cell r="F252" t="str">
            <v>大专</v>
          </cell>
          <cell r="G252">
            <v>20200701</v>
          </cell>
          <cell r="H252" t="str">
            <v>商丘职业技术学院</v>
          </cell>
          <cell r="I252" t="str">
            <v>畜牧兽医</v>
          </cell>
          <cell r="J252" t="str">
            <v>登记失业半年以上</v>
          </cell>
          <cell r="K252" t="str">
            <v>叶县廉村镇王丰贞村</v>
          </cell>
          <cell r="L252" t="str">
            <v>叶县文化广电和旅游局</v>
          </cell>
        </row>
        <row r="252">
          <cell r="N252">
            <v>15896930373</v>
          </cell>
          <cell r="O252" t="str">
            <v>20211013-20241012</v>
          </cell>
          <cell r="P252" t="str">
            <v>叶县天安人力资源有限公司</v>
          </cell>
          <cell r="Q252">
            <v>20230228</v>
          </cell>
        </row>
        <row r="253">
          <cell r="C253" t="str">
            <v>410422200002234322</v>
          </cell>
          <cell r="D253" t="str">
            <v>女</v>
          </cell>
          <cell r="E253">
            <v>25</v>
          </cell>
          <cell r="F253" t="str">
            <v>大专</v>
          </cell>
          <cell r="G253" t="str">
            <v>20200701</v>
          </cell>
          <cell r="H253" t="str">
            <v>许昌职业技术学院</v>
          </cell>
          <cell r="I253" t="str">
            <v>语文教育</v>
          </cell>
          <cell r="J253" t="str">
            <v>登记失业半年以上</v>
          </cell>
          <cell r="K253" t="str">
            <v>叶县昆阳大道鸿祥花园</v>
          </cell>
          <cell r="L253" t="str">
            <v>叶县文化广电和旅游局</v>
          </cell>
        </row>
        <row r="253">
          <cell r="N253">
            <v>17530912239</v>
          </cell>
          <cell r="O253" t="str">
            <v>20211013-20241012</v>
          </cell>
          <cell r="P253" t="str">
            <v>叶县天安人力资源有限公司</v>
          </cell>
          <cell r="Q253">
            <v>20220320</v>
          </cell>
        </row>
        <row r="254">
          <cell r="C254" t="str">
            <v>410422199804264843</v>
          </cell>
          <cell r="D254" t="str">
            <v>女</v>
          </cell>
          <cell r="E254">
            <v>27</v>
          </cell>
          <cell r="F254" t="str">
            <v>大专</v>
          </cell>
          <cell r="G254">
            <v>20190701</v>
          </cell>
          <cell r="H254" t="str">
            <v>天津海运职业学院</v>
          </cell>
          <cell r="I254" t="str">
            <v>国际游轮乘务管理</v>
          </cell>
          <cell r="J254" t="str">
            <v>在校期间曾享受助学贷款</v>
          </cell>
          <cell r="K254" t="str">
            <v>叶县叶廉路龙翔小区</v>
          </cell>
          <cell r="L254" t="str">
            <v>叶县文化广电和旅游局</v>
          </cell>
        </row>
        <row r="254">
          <cell r="N254">
            <v>18768978361</v>
          </cell>
          <cell r="O254" t="str">
            <v>20211013-20241012</v>
          </cell>
          <cell r="P254" t="str">
            <v>叶县天安人力资源有限公司</v>
          </cell>
          <cell r="Q254">
            <v>20241012</v>
          </cell>
        </row>
        <row r="255">
          <cell r="C255" t="str">
            <v>410422199401019149</v>
          </cell>
          <cell r="D255" t="str">
            <v>女</v>
          </cell>
          <cell r="E255">
            <v>31</v>
          </cell>
          <cell r="F255" t="str">
            <v>大专</v>
          </cell>
          <cell r="G255">
            <v>20200701</v>
          </cell>
          <cell r="H255" t="str">
            <v>安阳幼儿师范高等专科学校</v>
          </cell>
          <cell r="I255" t="str">
            <v>语文教育</v>
          </cell>
          <cell r="J255" t="str">
            <v>单亲家庭或孤儿</v>
          </cell>
          <cell r="K255" t="str">
            <v>叶县叶邑镇安庄</v>
          </cell>
          <cell r="L255" t="str">
            <v>叶县融媒体中心</v>
          </cell>
        </row>
        <row r="255">
          <cell r="N255">
            <v>15093887639</v>
          </cell>
          <cell r="O255" t="str">
            <v>20211013-20241012</v>
          </cell>
          <cell r="P255" t="str">
            <v>叶县天安人力资源有限公司</v>
          </cell>
          <cell r="Q255">
            <v>20220416</v>
          </cell>
        </row>
        <row r="256">
          <cell r="C256" t="str">
            <v>41042219990930002X</v>
          </cell>
          <cell r="D256" t="str">
            <v>女</v>
          </cell>
          <cell r="E256">
            <v>26</v>
          </cell>
          <cell r="F256" t="str">
            <v>大专</v>
          </cell>
          <cell r="G256">
            <v>20210701</v>
          </cell>
          <cell r="H256" t="str">
            <v>河南轻工职业学院</v>
          </cell>
          <cell r="I256" t="str">
            <v>视觉传播设计与制作</v>
          </cell>
          <cell r="J256" t="str">
            <v>在校期间曾享受助学贷款</v>
          </cell>
          <cell r="K256" t="str">
            <v>叶县沿河花园</v>
          </cell>
          <cell r="L256" t="str">
            <v>【平顶山】叶县水利局</v>
          </cell>
        </row>
        <row r="256">
          <cell r="N256">
            <v>15037596149</v>
          </cell>
          <cell r="O256" t="str">
            <v>20211013-20241012</v>
          </cell>
          <cell r="P256" t="str">
            <v>平顶山市一凡人力资源有限公司</v>
          </cell>
          <cell r="Q256">
            <v>20220817</v>
          </cell>
        </row>
        <row r="257">
          <cell r="C257" t="str">
            <v>410422200009290036</v>
          </cell>
          <cell r="D257" t="str">
            <v>男</v>
          </cell>
          <cell r="E257">
            <v>25</v>
          </cell>
          <cell r="F257" t="str">
            <v>大专</v>
          </cell>
          <cell r="G257" t="str">
            <v>20210701</v>
          </cell>
          <cell r="H257" t="str">
            <v>商丘职业技术学院</v>
          </cell>
          <cell r="I257" t="str">
            <v>机电一体化技术</v>
          </cell>
          <cell r="J257" t="str">
            <v>在校期间曾享受助学贷款</v>
          </cell>
          <cell r="K257" t="str">
            <v>叶县昆苑小区</v>
          </cell>
          <cell r="L257" t="str">
            <v>【平顶山】叶县水利局</v>
          </cell>
        </row>
        <row r="257">
          <cell r="N257">
            <v>13507697897</v>
          </cell>
          <cell r="O257" t="str">
            <v>20211013-20241012</v>
          </cell>
          <cell r="P257" t="str">
            <v>平顶山市一凡人力资源有限公司</v>
          </cell>
          <cell r="Q257">
            <v>20241012</v>
          </cell>
        </row>
        <row r="258">
          <cell r="C258" t="str">
            <v>410422199902188143</v>
          </cell>
          <cell r="D258" t="str">
            <v>女</v>
          </cell>
          <cell r="E258">
            <v>26</v>
          </cell>
          <cell r="F258" t="str">
            <v>本科</v>
          </cell>
          <cell r="G258" t="str">
            <v>20200701</v>
          </cell>
          <cell r="H258" t="str">
            <v>郑州工商学院</v>
          </cell>
          <cell r="I258" t="str">
            <v>财务管理</v>
          </cell>
          <cell r="J258" t="str">
            <v>在校期间曾享受助学贷款</v>
          </cell>
          <cell r="K258" t="str">
            <v>叶县龚店乡节庄村</v>
          </cell>
          <cell r="L258" t="str">
            <v>【平顶山】叶县水利局</v>
          </cell>
        </row>
        <row r="258">
          <cell r="N258">
            <v>17513205350</v>
          </cell>
          <cell r="O258" t="str">
            <v>20211013-20241012</v>
          </cell>
          <cell r="P258" t="str">
            <v>平顶山市一凡人力资源有限公司</v>
          </cell>
          <cell r="Q258">
            <v>20220217</v>
          </cell>
        </row>
        <row r="259">
          <cell r="C259" t="str">
            <v>410422199702218125</v>
          </cell>
          <cell r="D259" t="str">
            <v>女</v>
          </cell>
          <cell r="E259">
            <v>28</v>
          </cell>
          <cell r="F259" t="str">
            <v>本科</v>
          </cell>
          <cell r="G259">
            <v>20190701</v>
          </cell>
          <cell r="H259" t="str">
            <v>郑州商学院</v>
          </cell>
          <cell r="I259" t="str">
            <v>国际经济与贸易</v>
          </cell>
          <cell r="J259" t="str">
            <v>在校期间曾享受助学贷款</v>
          </cell>
          <cell r="K259" t="str">
            <v>叶县龚店镇叶寨村</v>
          </cell>
          <cell r="L259" t="str">
            <v>【平顶山】叶县水利局</v>
          </cell>
        </row>
        <row r="259">
          <cell r="N259">
            <v>18339819886</v>
          </cell>
          <cell r="O259" t="str">
            <v>20211013-20241012</v>
          </cell>
          <cell r="P259" t="str">
            <v>平顶山市一凡人力资源有限公司</v>
          </cell>
          <cell r="Q259">
            <v>20241012</v>
          </cell>
        </row>
        <row r="260">
          <cell r="C260" t="str">
            <v>410422200002200042</v>
          </cell>
          <cell r="D260" t="str">
            <v>女</v>
          </cell>
          <cell r="E260">
            <v>25</v>
          </cell>
          <cell r="F260" t="str">
            <v>本科</v>
          </cell>
          <cell r="G260">
            <v>20210701</v>
          </cell>
          <cell r="H260" t="str">
            <v>郑州工业应用技术学院</v>
          </cell>
          <cell r="I260" t="str">
            <v>会计学</v>
          </cell>
          <cell r="J260" t="str">
            <v>单亲家庭或孤儿</v>
          </cell>
          <cell r="K260" t="str">
            <v>叶县九龙路龙城首府</v>
          </cell>
          <cell r="L260" t="str">
            <v>【平顶山】叶县烟草办公室</v>
          </cell>
        </row>
        <row r="260">
          <cell r="N260">
            <v>18937568059</v>
          </cell>
          <cell r="O260" t="str">
            <v>20211013-20241012</v>
          </cell>
          <cell r="P260" t="str">
            <v>平顶山市一凡人力资源有限公司</v>
          </cell>
          <cell r="Q260">
            <v>20231030</v>
          </cell>
        </row>
        <row r="261">
          <cell r="C261" t="str">
            <v>410422199805141810</v>
          </cell>
          <cell r="D261" t="str">
            <v>男</v>
          </cell>
          <cell r="E261">
            <v>27</v>
          </cell>
          <cell r="F261" t="str">
            <v>本科</v>
          </cell>
          <cell r="G261">
            <v>20210701</v>
          </cell>
          <cell r="H261" t="str">
            <v>郑州工业应用技术学院</v>
          </cell>
          <cell r="I261" t="str">
            <v>车辆工程</v>
          </cell>
          <cell r="J261" t="str">
            <v>单亲家庭或孤儿</v>
          </cell>
          <cell r="K261" t="str">
            <v>田庄乡卲奉店村</v>
          </cell>
          <cell r="L261" t="str">
            <v>【平顶山】叶县烟草办公室</v>
          </cell>
        </row>
        <row r="261">
          <cell r="N261">
            <v>17530935308</v>
          </cell>
          <cell r="O261" t="str">
            <v>20211013-20241012</v>
          </cell>
          <cell r="P261" t="str">
            <v>平顶山市一凡人力资源有限公司</v>
          </cell>
          <cell r="Q261">
            <v>20220426</v>
          </cell>
        </row>
        <row r="262">
          <cell r="C262" t="str">
            <v>410422199712129169</v>
          </cell>
          <cell r="D262" t="str">
            <v>女</v>
          </cell>
          <cell r="E262">
            <v>27</v>
          </cell>
          <cell r="F262" t="str">
            <v>本科</v>
          </cell>
          <cell r="G262">
            <v>20210701</v>
          </cell>
          <cell r="H262" t="str">
            <v>南阳师范学院</v>
          </cell>
          <cell r="I262" t="str">
            <v>汉语言文学</v>
          </cell>
          <cell r="J262" t="str">
            <v>正在享受城镇最低生活保障待遇家庭</v>
          </cell>
          <cell r="K262" t="str">
            <v>叶县城关乡问村</v>
          </cell>
          <cell r="L262" t="str">
            <v>【平顶山】叶县农机管理局</v>
          </cell>
        </row>
        <row r="262">
          <cell r="N262">
            <v>18603901303</v>
          </cell>
          <cell r="O262" t="str">
            <v>20211013-20241012</v>
          </cell>
          <cell r="P262" t="str">
            <v>平顶山市一凡人力资源有限公司</v>
          </cell>
          <cell r="Q262">
            <v>20220930</v>
          </cell>
        </row>
        <row r="263">
          <cell r="C263" t="str">
            <v>410422199806200042</v>
          </cell>
          <cell r="D263" t="str">
            <v>女</v>
          </cell>
          <cell r="E263">
            <v>27</v>
          </cell>
          <cell r="F263" t="str">
            <v>本科</v>
          </cell>
          <cell r="G263">
            <v>20200630</v>
          </cell>
          <cell r="H263" t="str">
            <v>河南大学</v>
          </cell>
          <cell r="I263" t="str">
            <v>工商管理</v>
          </cell>
          <cell r="J263" t="str">
            <v>登记失业半年以上</v>
          </cell>
          <cell r="K263" t="str">
            <v>河南叶县昆阳镇北关文化路31号</v>
          </cell>
          <cell r="L263" t="str">
            <v>【平顶山】叶县农机管理局</v>
          </cell>
        </row>
        <row r="263">
          <cell r="N263">
            <v>15637877725</v>
          </cell>
          <cell r="O263" t="str">
            <v>20211013-20241012</v>
          </cell>
          <cell r="P263" t="str">
            <v>平顶山市一凡人力资源有限公司</v>
          </cell>
          <cell r="Q263">
            <v>20220930</v>
          </cell>
        </row>
        <row r="264">
          <cell r="C264" t="str">
            <v>410422199705010047</v>
          </cell>
          <cell r="D264" t="str">
            <v>女</v>
          </cell>
          <cell r="E264">
            <v>28</v>
          </cell>
          <cell r="F264" t="str">
            <v>本科</v>
          </cell>
          <cell r="G264">
            <v>20210701</v>
          </cell>
          <cell r="H264" t="str">
            <v>河南大学民生学院</v>
          </cell>
          <cell r="I264" t="str">
            <v>视觉传达设计</v>
          </cell>
          <cell r="J264" t="str">
            <v>在校期间曾享受助学贷款</v>
          </cell>
          <cell r="K264" t="str">
            <v>叶县昆阳镇北关文化路</v>
          </cell>
          <cell r="L264" t="str">
            <v>【平顶山】叶县农机管理局</v>
          </cell>
        </row>
        <row r="264">
          <cell r="N264">
            <v>18637837939</v>
          </cell>
          <cell r="O264" t="str">
            <v>20211013-20241012</v>
          </cell>
          <cell r="P264" t="str">
            <v>平顶山市一凡人力资源有限公司</v>
          </cell>
          <cell r="Q264">
            <v>20220930</v>
          </cell>
        </row>
        <row r="265">
          <cell r="C265" t="str">
            <v>410422199912230018</v>
          </cell>
          <cell r="D265" t="str">
            <v>男</v>
          </cell>
          <cell r="E265">
            <v>25</v>
          </cell>
          <cell r="F265" t="str">
            <v>大专</v>
          </cell>
          <cell r="G265" t="str">
            <v>20210701</v>
          </cell>
          <cell r="H265" t="str">
            <v>河南质量工程职业学院</v>
          </cell>
          <cell r="I265" t="str">
            <v>建筑工程</v>
          </cell>
          <cell r="J265" t="str">
            <v>残疾人家庭</v>
          </cell>
          <cell r="K265" t="str">
            <v>叶县叶廉路龙翔小区</v>
          </cell>
          <cell r="L265" t="str">
            <v>【平顶山】叶县农机管理局</v>
          </cell>
        </row>
        <row r="265">
          <cell r="N265">
            <v>18317670216</v>
          </cell>
          <cell r="O265" t="str">
            <v>20211013-20241012</v>
          </cell>
          <cell r="P265" t="str">
            <v>平顶山市一凡人力资源有限公司</v>
          </cell>
          <cell r="Q265">
            <v>20230817</v>
          </cell>
        </row>
        <row r="266">
          <cell r="C266" t="str">
            <v>410422199901300017</v>
          </cell>
          <cell r="D266" t="str">
            <v>男</v>
          </cell>
          <cell r="E266">
            <v>26</v>
          </cell>
          <cell r="F266" t="str">
            <v>本科</v>
          </cell>
          <cell r="G266">
            <v>20210701</v>
          </cell>
          <cell r="H266" t="str">
            <v>郑州商贸旅游职业学院</v>
          </cell>
          <cell r="I266" t="str">
            <v>电子商务</v>
          </cell>
          <cell r="J266" t="str">
            <v>正在享受城镇最低生活保障待遇家庭</v>
          </cell>
          <cell r="K266" t="str">
            <v>河南省叶县昆阳镇北街新生街4号楼</v>
          </cell>
          <cell r="L266" t="str">
            <v>中共叶县县委叶县人民政府督察局</v>
          </cell>
        </row>
        <row r="266">
          <cell r="N266">
            <v>13603903954</v>
          </cell>
          <cell r="O266" t="str">
            <v>20211013-20241012</v>
          </cell>
          <cell r="P266" t="str">
            <v>平顶山市一凡人力资源有限公司</v>
          </cell>
          <cell r="Q266">
            <v>20220406</v>
          </cell>
        </row>
        <row r="267">
          <cell r="C267" t="str">
            <v>410422199905193319</v>
          </cell>
          <cell r="D267" t="str">
            <v>男</v>
          </cell>
          <cell r="E267">
            <v>26</v>
          </cell>
          <cell r="F267" t="str">
            <v>本科</v>
          </cell>
          <cell r="G267">
            <v>20210701</v>
          </cell>
          <cell r="H267" t="str">
            <v>新乡学院</v>
          </cell>
          <cell r="I267" t="str">
            <v>体育教育</v>
          </cell>
          <cell r="J267" t="str">
            <v>单亲家庭或孤儿</v>
          </cell>
          <cell r="K267" t="str">
            <v>叶县昆阳镇三小</v>
          </cell>
          <cell r="L267" t="str">
            <v>中共叶县县委叶县人民政府督察局</v>
          </cell>
        </row>
        <row r="267">
          <cell r="N267">
            <v>18568535134</v>
          </cell>
          <cell r="O267" t="str">
            <v>20211013-20241012</v>
          </cell>
          <cell r="P267" t="str">
            <v>平顶山市一凡人力资源有限公司</v>
          </cell>
          <cell r="Q267">
            <v>20220530</v>
          </cell>
        </row>
        <row r="268">
          <cell r="C268" t="str">
            <v>410422199903100035</v>
          </cell>
          <cell r="D268" t="str">
            <v>男</v>
          </cell>
          <cell r="E268">
            <v>26</v>
          </cell>
          <cell r="F268" t="str">
            <v>大专</v>
          </cell>
          <cell r="G268">
            <v>20200701</v>
          </cell>
          <cell r="H268" t="str">
            <v>河南职业技术学院</v>
          </cell>
          <cell r="I268" t="str">
            <v>物流管理</v>
          </cell>
          <cell r="J268" t="str">
            <v>正在享受城镇最低生活保障待遇家庭</v>
          </cell>
          <cell r="K268" t="str">
            <v>叶县昆阳镇北关闸西北路199号</v>
          </cell>
          <cell r="L268" t="str">
            <v>中共叶县县委叶县人民政府督察局</v>
          </cell>
        </row>
        <row r="268">
          <cell r="N268">
            <v>17538293997</v>
          </cell>
          <cell r="O268" t="str">
            <v>20211013-20241012</v>
          </cell>
          <cell r="P268" t="str">
            <v>平顶山市一凡人力资源有限公司</v>
          </cell>
          <cell r="Q268">
            <v>20220811</v>
          </cell>
        </row>
        <row r="269">
          <cell r="C269" t="str">
            <v>410422199803288122</v>
          </cell>
          <cell r="D269" t="str">
            <v>女</v>
          </cell>
          <cell r="E269">
            <v>27</v>
          </cell>
          <cell r="F269" t="str">
            <v>本科</v>
          </cell>
          <cell r="G269">
            <v>20210701</v>
          </cell>
          <cell r="H269" t="str">
            <v>郑州工业应用技术学院</v>
          </cell>
          <cell r="I269" t="str">
            <v>人力资源管理</v>
          </cell>
          <cell r="J269" t="str">
            <v>在校期间曾享受助学贷款</v>
          </cell>
          <cell r="K269" t="str">
            <v>叶县龚店乡十里铺村</v>
          </cell>
          <cell r="L269" t="str">
            <v>叶县人力资源和社会保障局</v>
          </cell>
        </row>
        <row r="269">
          <cell r="N269">
            <v>17739765429</v>
          </cell>
          <cell r="O269" t="str">
            <v>20211013-20241012</v>
          </cell>
          <cell r="P269" t="str">
            <v>平顶山市一凡人力资源有限公司</v>
          </cell>
          <cell r="Q269">
            <v>20241012</v>
          </cell>
        </row>
        <row r="270">
          <cell r="C270" t="str">
            <v>410422200004100045</v>
          </cell>
          <cell r="D270" t="str">
            <v>女</v>
          </cell>
          <cell r="E270">
            <v>25</v>
          </cell>
          <cell r="F270" t="str">
            <v>大专</v>
          </cell>
          <cell r="G270">
            <v>20210701</v>
          </cell>
          <cell r="H270" t="str">
            <v>平顶山工业职业技术学院</v>
          </cell>
          <cell r="I270" t="str">
            <v>计算机</v>
          </cell>
          <cell r="J270" t="str">
            <v>父母双方下岗失业目前仍未就业</v>
          </cell>
          <cell r="K270" t="str">
            <v>叶县昆阳镇</v>
          </cell>
          <cell r="L270" t="str">
            <v>叶县人力资源和社会保障局</v>
          </cell>
        </row>
        <row r="270">
          <cell r="N270">
            <v>18837557252</v>
          </cell>
          <cell r="O270" t="str">
            <v>20211013-20241012</v>
          </cell>
          <cell r="P270" t="str">
            <v>平顶山市一凡人力资源有限公司</v>
          </cell>
          <cell r="Q270">
            <v>20241012</v>
          </cell>
        </row>
        <row r="271">
          <cell r="C271" t="str">
            <v>410422200003040028</v>
          </cell>
          <cell r="D271" t="str">
            <v>女</v>
          </cell>
          <cell r="E271">
            <v>25</v>
          </cell>
          <cell r="F271" t="str">
            <v>大专</v>
          </cell>
          <cell r="G271">
            <v>20210701</v>
          </cell>
          <cell r="H271" t="str">
            <v>河南工业贸易职业学院</v>
          </cell>
          <cell r="I271" t="str">
            <v>计算机应用技术</v>
          </cell>
          <cell r="J271" t="str">
            <v>正在享受城镇最低生活保障待遇家庭</v>
          </cell>
          <cell r="K271" t="str">
            <v>叶县昆阳镇北街新生街3号楼</v>
          </cell>
          <cell r="L271" t="str">
            <v>叶县人力资源和社会保障局</v>
          </cell>
        </row>
        <row r="271">
          <cell r="N271">
            <v>15993502551</v>
          </cell>
          <cell r="O271" t="str">
            <v>20211013-20241012</v>
          </cell>
          <cell r="P271" t="str">
            <v>平顶山市一凡人力资源有限公司</v>
          </cell>
          <cell r="Q271">
            <v>20220625</v>
          </cell>
        </row>
        <row r="272">
          <cell r="C272" t="str">
            <v>410422199701221023</v>
          </cell>
          <cell r="D272" t="str">
            <v>女</v>
          </cell>
          <cell r="E272">
            <v>28</v>
          </cell>
          <cell r="F272" t="str">
            <v>大专</v>
          </cell>
          <cell r="G272">
            <v>20200701</v>
          </cell>
          <cell r="H272" t="str">
            <v>河南农业职业学院</v>
          </cell>
          <cell r="I272" t="str">
            <v>食品营养与检测</v>
          </cell>
          <cell r="J272" t="str">
            <v>正在享受城镇最低生活保障待遇家庭</v>
          </cell>
          <cell r="K272" t="str">
            <v>河南省叶县城关乡问村前王庄1号</v>
          </cell>
          <cell r="L272" t="str">
            <v>叶县人力资源和社会保障局</v>
          </cell>
        </row>
        <row r="272">
          <cell r="N272">
            <v>15136977650</v>
          </cell>
          <cell r="O272" t="str">
            <v>20211013-20241012</v>
          </cell>
          <cell r="P272" t="str">
            <v>平顶山市一凡人力资源有限公司</v>
          </cell>
          <cell r="Q272">
            <v>20241012</v>
          </cell>
        </row>
        <row r="273">
          <cell r="C273" t="str">
            <v>410422199707151054</v>
          </cell>
          <cell r="D273" t="str">
            <v>男</v>
          </cell>
          <cell r="E273">
            <v>28</v>
          </cell>
          <cell r="F273" t="str">
            <v>大专</v>
          </cell>
          <cell r="G273" t="str">
            <v>20210701</v>
          </cell>
          <cell r="H273" t="str">
            <v>河南质量工程职业学院</v>
          </cell>
          <cell r="I273" t="str">
            <v>机电一体化技术</v>
          </cell>
          <cell r="J273" t="str">
            <v>单亲家庭或孤儿</v>
          </cell>
          <cell r="K273" t="str">
            <v>叶县城关乡焦庄</v>
          </cell>
          <cell r="L273" t="str">
            <v>叶县人力资源和社会保障局</v>
          </cell>
        </row>
        <row r="273">
          <cell r="N273">
            <v>13503422211</v>
          </cell>
          <cell r="O273" t="str">
            <v>20211013-20241012</v>
          </cell>
          <cell r="P273" t="str">
            <v>平顶山市一凡人力资源有限公司</v>
          </cell>
          <cell r="Q273">
            <v>20241012</v>
          </cell>
        </row>
        <row r="274">
          <cell r="C274" t="str">
            <v>410422199804040014</v>
          </cell>
          <cell r="D274" t="str">
            <v>男</v>
          </cell>
          <cell r="E274">
            <v>27</v>
          </cell>
          <cell r="F274" t="str">
            <v>本科</v>
          </cell>
          <cell r="G274" t="str">
            <v>20210710</v>
          </cell>
          <cell r="H274" t="str">
            <v>沈阳科技学院</v>
          </cell>
          <cell r="I274" t="str">
            <v>电气工程及其自动化</v>
          </cell>
          <cell r="J274" t="str">
            <v>在校期间曾享受助学贷款</v>
          </cell>
          <cell r="K274" t="str">
            <v>叶县昆阳镇北关闸西北路</v>
          </cell>
          <cell r="L274" t="str">
            <v>【平顶山】叶县第二高级中学</v>
          </cell>
        </row>
        <row r="274">
          <cell r="N274">
            <v>17612409611</v>
          </cell>
          <cell r="O274" t="str">
            <v>20211013-20241012</v>
          </cell>
          <cell r="P274" t="str">
            <v>平顶山市一凡人力资源有限公司</v>
          </cell>
          <cell r="Q274">
            <v>20231024</v>
          </cell>
        </row>
        <row r="275">
          <cell r="C275" t="str">
            <v>410423199806271023</v>
          </cell>
          <cell r="D275" t="str">
            <v>女</v>
          </cell>
          <cell r="E275">
            <v>27</v>
          </cell>
          <cell r="F275" t="str">
            <v>大专</v>
          </cell>
          <cell r="G275" t="str">
            <v>20210701</v>
          </cell>
          <cell r="H275" t="str">
            <v>河南牧业经济学院</v>
          </cell>
          <cell r="I275" t="str">
            <v>旅游管理</v>
          </cell>
          <cell r="J275" t="str">
            <v>单亲家庭或孤儿</v>
          </cell>
          <cell r="K275" t="str">
            <v>叶县昆阳街道南关</v>
          </cell>
          <cell r="L275" t="str">
            <v>【平顶山】叶县人民政府办公室</v>
          </cell>
        </row>
        <row r="275">
          <cell r="N275">
            <v>15515738648</v>
          </cell>
          <cell r="O275" t="str">
            <v>20211013-20241012</v>
          </cell>
          <cell r="P275" t="str">
            <v>平顶山市一凡人力资源有限公司</v>
          </cell>
          <cell r="Q275">
            <v>20230609</v>
          </cell>
        </row>
        <row r="276">
          <cell r="C276" t="str">
            <v>41042219990711002X</v>
          </cell>
          <cell r="D276" t="str">
            <v>女</v>
          </cell>
          <cell r="E276">
            <v>26</v>
          </cell>
          <cell r="F276" t="str">
            <v>大专</v>
          </cell>
          <cell r="G276">
            <v>20210701</v>
          </cell>
          <cell r="H276" t="str">
            <v>河南财政金融学院</v>
          </cell>
          <cell r="I276" t="str">
            <v>广告设计与制作</v>
          </cell>
          <cell r="J276" t="str">
            <v>残疾人家庭</v>
          </cell>
          <cell r="K276" t="str">
            <v>叶县锦绣佳苑</v>
          </cell>
          <cell r="L276" t="str">
            <v>叶县老区建设促进会</v>
          </cell>
        </row>
        <row r="276">
          <cell r="N276" t="str">
            <v>18236687305</v>
          </cell>
          <cell r="O276" t="str">
            <v>20220405-20250404</v>
          </cell>
          <cell r="P276" t="str">
            <v>叶县天安人力资源有限公司</v>
          </cell>
          <cell r="Q276">
            <v>20221231</v>
          </cell>
        </row>
        <row r="277">
          <cell r="C277" t="str">
            <v>410422200010285429</v>
          </cell>
          <cell r="D277" t="str">
            <v>女</v>
          </cell>
          <cell r="E277">
            <v>24</v>
          </cell>
          <cell r="F277" t="str">
            <v>专科高级工班</v>
          </cell>
          <cell r="G277">
            <v>20210601</v>
          </cell>
          <cell r="H277" t="str">
            <v>平顶山技师学院</v>
          </cell>
          <cell r="I277" t="str">
            <v>平面设计</v>
          </cell>
          <cell r="J277" t="str">
            <v>登记失业半年以上</v>
          </cell>
          <cell r="K277" t="str">
            <v>叶县</v>
          </cell>
          <cell r="L277" t="str">
            <v>叶县老区建设促进会</v>
          </cell>
        </row>
        <row r="277">
          <cell r="N277" t="str">
            <v>13064483358</v>
          </cell>
          <cell r="O277" t="str">
            <v>20220405-20250404</v>
          </cell>
          <cell r="P277" t="str">
            <v>叶县天安人力资源有限公司</v>
          </cell>
          <cell r="Q277">
            <v>20250224</v>
          </cell>
        </row>
        <row r="278">
          <cell r="C278" t="str">
            <v>410422199804191023</v>
          </cell>
          <cell r="D278" t="str">
            <v>女</v>
          </cell>
          <cell r="E278">
            <v>27</v>
          </cell>
          <cell r="F278" t="str">
            <v>大专</v>
          </cell>
          <cell r="G278">
            <v>20200701</v>
          </cell>
          <cell r="H278" t="str">
            <v>河南经贸职业学院</v>
          </cell>
          <cell r="I278" t="str">
            <v>金融管理</v>
          </cell>
          <cell r="J278" t="str">
            <v>在校期间曾享受助学贷款</v>
          </cell>
          <cell r="K278" t="str">
            <v>叶县城关乡焦庄村</v>
          </cell>
          <cell r="L278" t="str">
            <v>叶县社会保险事业局机关事业中心</v>
          </cell>
        </row>
        <row r="278">
          <cell r="N278" t="str">
            <v>15617962771</v>
          </cell>
          <cell r="O278" t="str">
            <v>20220406-20250405</v>
          </cell>
          <cell r="P278" t="str">
            <v>平顶山市一凡人力资源有限公司</v>
          </cell>
          <cell r="Q278">
            <v>20250405</v>
          </cell>
        </row>
        <row r="279">
          <cell r="C279" t="str">
            <v>410403200011215706</v>
          </cell>
          <cell r="D279" t="str">
            <v>女</v>
          </cell>
          <cell r="E279">
            <v>24</v>
          </cell>
          <cell r="F279" t="str">
            <v>大专</v>
          </cell>
          <cell r="G279">
            <v>20210630</v>
          </cell>
          <cell r="H279" t="str">
            <v>平顶山职业技术学院</v>
          </cell>
          <cell r="I279" t="str">
            <v>学前教育</v>
          </cell>
          <cell r="J279" t="str">
            <v>在校期间曾享受助学贷款</v>
          </cell>
          <cell r="K279" t="str">
            <v>叶县龙泉乡赵庄村五组75号</v>
          </cell>
          <cell r="L279" t="str">
            <v>叶县社会保险事业局机关事业中心</v>
          </cell>
        </row>
        <row r="279">
          <cell r="N279" t="str">
            <v>15903750892</v>
          </cell>
          <cell r="O279" t="str">
            <v>20220406-20250405</v>
          </cell>
          <cell r="P279" t="str">
            <v>平顶山市一凡人力资源有限公司</v>
          </cell>
          <cell r="Q279">
            <v>20250405</v>
          </cell>
        </row>
        <row r="280">
          <cell r="C280" t="str">
            <v>410422200005240023</v>
          </cell>
          <cell r="D280" t="str">
            <v>女</v>
          </cell>
          <cell r="E280">
            <v>25</v>
          </cell>
          <cell r="F280" t="str">
            <v>大专</v>
          </cell>
          <cell r="G280">
            <v>20210701</v>
          </cell>
          <cell r="H280" t="str">
            <v>开封大学</v>
          </cell>
          <cell r="I280" t="str">
            <v>文秘</v>
          </cell>
          <cell r="J280" t="str">
            <v>在校期间曾享受助学贷款</v>
          </cell>
          <cell r="K280" t="str">
            <v>叶县昆阳镇</v>
          </cell>
          <cell r="L280" t="str">
            <v>叶县社会保险事业局机关事业中心</v>
          </cell>
        </row>
        <row r="280">
          <cell r="N280" t="str">
            <v>15993513758</v>
          </cell>
          <cell r="O280" t="str">
            <v>20220406-20250405</v>
          </cell>
          <cell r="P280" t="str">
            <v>平顶山市一凡人力资源有限公司</v>
          </cell>
          <cell r="Q280">
            <v>20250405</v>
          </cell>
        </row>
        <row r="281">
          <cell r="C281" t="str">
            <v>410422200001090048</v>
          </cell>
          <cell r="D281" t="str">
            <v>女</v>
          </cell>
          <cell r="E281">
            <v>25</v>
          </cell>
          <cell r="F281" t="str">
            <v>大专</v>
          </cell>
          <cell r="G281">
            <v>20210701</v>
          </cell>
          <cell r="H281" t="str">
            <v>驻马店幼儿师范高等专科学校</v>
          </cell>
          <cell r="I281" t="str">
            <v>学前教育</v>
          </cell>
          <cell r="J281" t="str">
            <v>登记失业半年以上</v>
          </cell>
          <cell r="K281" t="str">
            <v>卫东区东方骏景9号楼4号</v>
          </cell>
          <cell r="L281" t="str">
            <v>叶县社会保险事业局机关事业中心</v>
          </cell>
        </row>
        <row r="281">
          <cell r="N281" t="str">
            <v>13461143978</v>
          </cell>
          <cell r="O281" t="str">
            <v>20220406-20250405</v>
          </cell>
          <cell r="P281" t="str">
            <v>平顶山市一凡人力资源有限公司</v>
          </cell>
          <cell r="Q281">
            <v>20250405</v>
          </cell>
        </row>
        <row r="282">
          <cell r="C282" t="str">
            <v>410422200010310014</v>
          </cell>
          <cell r="D282" t="str">
            <v>男</v>
          </cell>
          <cell r="E282">
            <v>24</v>
          </cell>
          <cell r="F282" t="str">
            <v>大专</v>
          </cell>
          <cell r="G282">
            <v>20210630</v>
          </cell>
          <cell r="H282" t="str">
            <v>河南职业技术学院</v>
          </cell>
          <cell r="I282" t="str">
            <v>表演艺术</v>
          </cell>
          <cell r="J282" t="str">
            <v>单亲家庭或孤儿</v>
          </cell>
          <cell r="K282" t="str">
            <v>九龙街道东菜园</v>
          </cell>
          <cell r="L282" t="str">
            <v>【平顶山】叶县人民政府办公室</v>
          </cell>
        </row>
        <row r="282">
          <cell r="N282" t="str">
            <v>15893421111</v>
          </cell>
          <cell r="O282" t="str">
            <v>20220406-20250405</v>
          </cell>
          <cell r="P282" t="str">
            <v>平顶山市一凡人力资源有限公司</v>
          </cell>
          <cell r="Q282">
            <v>20250405</v>
          </cell>
        </row>
        <row r="283">
          <cell r="C283" t="str">
            <v>410422199909019254</v>
          </cell>
          <cell r="D283" t="str">
            <v>男</v>
          </cell>
          <cell r="E283">
            <v>26</v>
          </cell>
          <cell r="F283" t="str">
            <v>大专</v>
          </cell>
          <cell r="G283">
            <v>20210701</v>
          </cell>
          <cell r="H283" t="str">
            <v>焦作师范高等专科学校</v>
          </cell>
          <cell r="I283" t="str">
            <v>酒店管理</v>
          </cell>
          <cell r="J283" t="str">
            <v>在校期间曾享受助学贷款</v>
          </cell>
          <cell r="K283" t="str">
            <v>叶县叶邑镇收金店村</v>
          </cell>
          <cell r="L283" t="str">
            <v>【平顶山】叶县人民政府办公室</v>
          </cell>
        </row>
        <row r="283">
          <cell r="N283" t="str">
            <v>15737565741</v>
          </cell>
          <cell r="O283" t="str">
            <v>20220406-20250405</v>
          </cell>
          <cell r="P283" t="str">
            <v>平顶山市一凡人力资源有限公司</v>
          </cell>
          <cell r="Q283">
            <v>20231017</v>
          </cell>
        </row>
        <row r="284">
          <cell r="C284" t="str">
            <v>410422200003081524</v>
          </cell>
          <cell r="D284" t="str">
            <v>女</v>
          </cell>
          <cell r="E284">
            <v>25</v>
          </cell>
          <cell r="F284" t="str">
            <v>大专</v>
          </cell>
          <cell r="G284">
            <v>20210701</v>
          </cell>
          <cell r="H284" t="str">
            <v>河南交通职业技术学院</v>
          </cell>
          <cell r="I284" t="str">
            <v>数字媒体应用技术</v>
          </cell>
          <cell r="J284" t="str">
            <v>在校期间曾享受助学贷款</v>
          </cell>
          <cell r="K284" t="str">
            <v>叶县昆苑小区</v>
          </cell>
          <cell r="L284" t="str">
            <v>【平顶山】叶县人民政府办公室</v>
          </cell>
        </row>
        <row r="284">
          <cell r="N284" t="str">
            <v>15093054194</v>
          </cell>
          <cell r="O284" t="str">
            <v>20220406-20250405</v>
          </cell>
          <cell r="P284" t="str">
            <v>平顶山市一凡人力资源有限公司</v>
          </cell>
          <cell r="Q284">
            <v>20230609</v>
          </cell>
        </row>
        <row r="285">
          <cell r="C285" t="str">
            <v>410422200006200015</v>
          </cell>
          <cell r="D285" t="str">
            <v>男</v>
          </cell>
          <cell r="E285">
            <v>25</v>
          </cell>
          <cell r="F285" t="str">
            <v>大专</v>
          </cell>
          <cell r="G285">
            <v>20210701</v>
          </cell>
          <cell r="H285" t="str">
            <v>河南农业职业学院</v>
          </cell>
          <cell r="I285" t="str">
            <v>市场营销</v>
          </cell>
          <cell r="J285" t="str">
            <v>在校期间曾享受助学贷款</v>
          </cell>
          <cell r="K285" t="str">
            <v>叶县叶廉路昆宛小区</v>
          </cell>
          <cell r="L285" t="str">
            <v>【平顶山】叶县人民政府办公室</v>
          </cell>
        </row>
        <row r="285">
          <cell r="N285" t="str">
            <v>15038882272</v>
          </cell>
          <cell r="O285" t="str">
            <v>20220406-20250405</v>
          </cell>
          <cell r="P285" t="str">
            <v>平顶山市一凡人力资源有限公司</v>
          </cell>
          <cell r="Q285">
            <v>20230206</v>
          </cell>
        </row>
        <row r="286">
          <cell r="C286" t="str">
            <v>410422200012019212</v>
          </cell>
          <cell r="D286" t="str">
            <v>男</v>
          </cell>
          <cell r="E286">
            <v>24</v>
          </cell>
          <cell r="F286" t="str">
            <v>本科</v>
          </cell>
          <cell r="G286">
            <v>20210601</v>
          </cell>
          <cell r="H286" t="str">
            <v>湖南涉外经济学院</v>
          </cell>
          <cell r="I286" t="str">
            <v>工商管理</v>
          </cell>
          <cell r="J286" t="str">
            <v>登记失业半年以上</v>
          </cell>
          <cell r="K286" t="str">
            <v>叶县昆阳镇北街</v>
          </cell>
          <cell r="L286" t="str">
            <v>叶县应急管理局</v>
          </cell>
        </row>
        <row r="286">
          <cell r="N286" t="str">
            <v>18569536626</v>
          </cell>
          <cell r="O286" t="str">
            <v>20220406-20250405</v>
          </cell>
          <cell r="P286" t="str">
            <v>平顶山市一凡人力资源有限公司</v>
          </cell>
          <cell r="Q286">
            <v>20250405</v>
          </cell>
        </row>
        <row r="287">
          <cell r="C287" t="str">
            <v>410422199809272244</v>
          </cell>
          <cell r="D287" t="str">
            <v>女</v>
          </cell>
          <cell r="E287">
            <v>27</v>
          </cell>
          <cell r="F287" t="str">
            <v>大专</v>
          </cell>
          <cell r="G287">
            <v>20200701</v>
          </cell>
          <cell r="H287" t="str">
            <v>许昌学院</v>
          </cell>
          <cell r="I287" t="str">
            <v>旅游管理</v>
          </cell>
          <cell r="J287" t="str">
            <v>在校期间曾享受助学贷款</v>
          </cell>
          <cell r="K287" t="str">
            <v>叶县任店镇秋河村</v>
          </cell>
          <cell r="L287" t="str">
            <v>【平顶山】叶县行政服务中心</v>
          </cell>
        </row>
        <row r="287">
          <cell r="N287" t="str">
            <v>15093860523</v>
          </cell>
          <cell r="O287" t="str">
            <v>20220406-20250405</v>
          </cell>
          <cell r="P287" t="str">
            <v>平顶山市一凡人力资源有限公司</v>
          </cell>
          <cell r="Q287">
            <v>20250405</v>
          </cell>
        </row>
        <row r="288">
          <cell r="C288" t="str">
            <v>410422199812138126</v>
          </cell>
          <cell r="D288" t="str">
            <v>女</v>
          </cell>
          <cell r="E288">
            <v>26</v>
          </cell>
          <cell r="F288" t="str">
            <v>大专</v>
          </cell>
          <cell r="G288">
            <v>20200701</v>
          </cell>
          <cell r="H288" t="str">
            <v>许昌职业技术学院</v>
          </cell>
          <cell r="I288" t="str">
            <v>物流管理</v>
          </cell>
          <cell r="J288" t="str">
            <v>农村建档立卡贫困户家庭</v>
          </cell>
          <cell r="K288" t="str">
            <v>叶县龚店乡龚东二村</v>
          </cell>
          <cell r="L288" t="str">
            <v>【平顶山】叶县行政服务中心</v>
          </cell>
        </row>
        <row r="288">
          <cell r="N288" t="str">
            <v>18239785372</v>
          </cell>
          <cell r="O288" t="str">
            <v>20220406-20250405</v>
          </cell>
          <cell r="P288" t="str">
            <v>平顶山市一凡人力资源有限公司</v>
          </cell>
          <cell r="Q288">
            <v>20250405</v>
          </cell>
        </row>
        <row r="289">
          <cell r="C289" t="str">
            <v>410422199712142224</v>
          </cell>
          <cell r="D289" t="str">
            <v>女</v>
          </cell>
          <cell r="E289">
            <v>27</v>
          </cell>
          <cell r="F289" t="str">
            <v>本科</v>
          </cell>
          <cell r="G289">
            <v>20210701</v>
          </cell>
          <cell r="H289" t="str">
            <v>平顶山学院</v>
          </cell>
          <cell r="I289" t="str">
            <v>护理学</v>
          </cell>
          <cell r="J289" t="str">
            <v>在校期间曾享受助学贷款</v>
          </cell>
          <cell r="K289" t="str">
            <v>叶县任店镇</v>
          </cell>
          <cell r="L289" t="str">
            <v>叶县卫生健康委员会</v>
          </cell>
        </row>
        <row r="289">
          <cell r="N289" t="str">
            <v>18537530367</v>
          </cell>
          <cell r="O289" t="str">
            <v>20220406-20250405</v>
          </cell>
          <cell r="P289" t="str">
            <v>平顶山市一凡人力资源有限公司</v>
          </cell>
          <cell r="Q289">
            <v>20230518</v>
          </cell>
        </row>
        <row r="290">
          <cell r="C290" t="str">
            <v>410422199911230067</v>
          </cell>
          <cell r="D290" t="str">
            <v>女</v>
          </cell>
          <cell r="E290">
            <v>25</v>
          </cell>
          <cell r="F290" t="str">
            <v>大专</v>
          </cell>
          <cell r="G290">
            <v>20210701</v>
          </cell>
          <cell r="H290" t="str">
            <v>河南艺术职业学院</v>
          </cell>
          <cell r="I290" t="str">
            <v>艺术设计</v>
          </cell>
          <cell r="J290" t="str">
            <v>正在享受城镇最低生活保障待遇家庭</v>
          </cell>
          <cell r="K290" t="str">
            <v>叶县北关大街122号</v>
          </cell>
          <cell r="L290" t="str">
            <v>叶县卫生健康委员会</v>
          </cell>
        </row>
        <row r="290">
          <cell r="N290" t="str">
            <v>15515248994</v>
          </cell>
          <cell r="O290" t="str">
            <v>20220406-20250405</v>
          </cell>
          <cell r="P290" t="str">
            <v>平顶山市一凡人力资源有限公司</v>
          </cell>
          <cell r="Q290">
            <v>20250405</v>
          </cell>
        </row>
        <row r="291">
          <cell r="C291" t="str">
            <v>410422199903040028</v>
          </cell>
          <cell r="D291" t="str">
            <v>女</v>
          </cell>
          <cell r="E291">
            <v>26</v>
          </cell>
          <cell r="F291" t="str">
            <v>本科</v>
          </cell>
          <cell r="G291">
            <v>20200701</v>
          </cell>
          <cell r="H291" t="str">
            <v>郑州大学</v>
          </cell>
          <cell r="I291" t="str">
            <v>护理学</v>
          </cell>
          <cell r="J291" t="str">
            <v>在校期间曾享受助学贷款</v>
          </cell>
          <cell r="K291" t="str">
            <v>叶县九龙路北建行家属楼</v>
          </cell>
          <cell r="L291" t="str">
            <v>叶县卫生健康委员会</v>
          </cell>
        </row>
        <row r="291">
          <cell r="N291" t="str">
            <v>17803908659</v>
          </cell>
          <cell r="O291" t="str">
            <v>20220406-20250405</v>
          </cell>
          <cell r="P291" t="str">
            <v>平顶山市一凡人力资源有限公司</v>
          </cell>
          <cell r="Q291">
            <v>20230628</v>
          </cell>
        </row>
        <row r="292">
          <cell r="C292" t="str">
            <v>410422199811217025</v>
          </cell>
          <cell r="D292" t="str">
            <v>女</v>
          </cell>
          <cell r="E292">
            <v>26</v>
          </cell>
          <cell r="F292" t="str">
            <v>本科</v>
          </cell>
          <cell r="G292">
            <v>20210701</v>
          </cell>
          <cell r="H292" t="str">
            <v>河南科技大学</v>
          </cell>
          <cell r="I292" t="str">
            <v>统计学</v>
          </cell>
          <cell r="J292" t="str">
            <v>农村建档立卡贫困户家庭</v>
          </cell>
          <cell r="K292" t="str">
            <v>叶县廉村镇甘刘村</v>
          </cell>
          <cell r="L292" t="str">
            <v>叶县卫生健康委员会</v>
          </cell>
        </row>
        <row r="292">
          <cell r="N292" t="str">
            <v>13393792916</v>
          </cell>
          <cell r="O292" t="str">
            <v>20220406-20250405</v>
          </cell>
          <cell r="P292" t="str">
            <v>平顶山市一凡人力资源有限公司</v>
          </cell>
          <cell r="Q292">
            <v>20250405</v>
          </cell>
        </row>
        <row r="293">
          <cell r="C293" t="str">
            <v>410422199804101024</v>
          </cell>
          <cell r="D293" t="str">
            <v>女</v>
          </cell>
          <cell r="E293">
            <v>27</v>
          </cell>
          <cell r="F293" t="str">
            <v>大专</v>
          </cell>
          <cell r="G293">
            <v>20210701</v>
          </cell>
          <cell r="H293" t="str">
            <v>郑州电力高等专科学校</v>
          </cell>
          <cell r="I293" t="str">
            <v>市场营销</v>
          </cell>
          <cell r="J293" t="str">
            <v>登记失业半年以上</v>
          </cell>
          <cell r="K293" t="str">
            <v>叶县三里桥北鸿安小区</v>
          </cell>
          <cell r="L293" t="str">
            <v>叶县退役军人事务局</v>
          </cell>
        </row>
        <row r="293">
          <cell r="N293" t="str">
            <v>17600458582</v>
          </cell>
          <cell r="O293" t="str">
            <v>20220406-20250405</v>
          </cell>
          <cell r="P293" t="str">
            <v>平顶山市一凡人力资源有限公司</v>
          </cell>
          <cell r="Q293">
            <v>20220831</v>
          </cell>
        </row>
        <row r="294">
          <cell r="C294" t="str">
            <v>410422199811010040</v>
          </cell>
          <cell r="D294" t="str">
            <v>女</v>
          </cell>
          <cell r="E294">
            <v>26</v>
          </cell>
          <cell r="F294" t="str">
            <v>本科</v>
          </cell>
          <cell r="G294">
            <v>20200601</v>
          </cell>
          <cell r="H294" t="str">
            <v>武汉音乐学院</v>
          </cell>
          <cell r="I294" t="str">
            <v>音乐表演（民族声乐）</v>
          </cell>
          <cell r="J294" t="str">
            <v>父母长期患病基本丧失劳动能力</v>
          </cell>
          <cell r="K294" t="str">
            <v>叶县昆阳镇南大街健康路</v>
          </cell>
          <cell r="L294" t="str">
            <v>叶县蔬菜产业发展中心</v>
          </cell>
        </row>
        <row r="294">
          <cell r="N294" t="str">
            <v>15515248994</v>
          </cell>
          <cell r="O294" t="str">
            <v>20220406-20250405</v>
          </cell>
          <cell r="P294" t="str">
            <v>平顶山市一凡人力资源有限公司</v>
          </cell>
          <cell r="Q294">
            <v>20240402</v>
          </cell>
        </row>
        <row r="295">
          <cell r="C295" t="str">
            <v>410422200009110023</v>
          </cell>
          <cell r="D295" t="str">
            <v>女</v>
          </cell>
          <cell r="E295">
            <v>25</v>
          </cell>
          <cell r="F295" t="str">
            <v>大专</v>
          </cell>
          <cell r="G295">
            <v>20210701</v>
          </cell>
          <cell r="H295" t="str">
            <v>黄河水利职业技术学院</v>
          </cell>
          <cell r="I295" t="str">
            <v>道路桥梁工程技术</v>
          </cell>
          <cell r="J295" t="str">
            <v>登记失业半年以上</v>
          </cell>
          <cell r="K295" t="str">
            <v>叶县马家菜园</v>
          </cell>
          <cell r="L295" t="str">
            <v>【平顶山】叶县林业局</v>
          </cell>
        </row>
        <row r="295">
          <cell r="N295" t="str">
            <v>17737877319</v>
          </cell>
          <cell r="O295" t="str">
            <v>20220406-20250405</v>
          </cell>
          <cell r="P295" t="str">
            <v>平顶山市一凡人力资源有限公司</v>
          </cell>
          <cell r="Q295">
            <v>20250405</v>
          </cell>
        </row>
        <row r="296">
          <cell r="C296" t="str">
            <v>410422200011020027</v>
          </cell>
          <cell r="D296" t="str">
            <v>女</v>
          </cell>
          <cell r="E296">
            <v>24</v>
          </cell>
          <cell r="F296" t="str">
            <v>大专</v>
          </cell>
          <cell r="G296">
            <v>20210701</v>
          </cell>
          <cell r="H296" t="str">
            <v>平顶山工业职业技术学院</v>
          </cell>
          <cell r="I296" t="str">
            <v>环境艺术设计</v>
          </cell>
          <cell r="J296" t="str">
            <v>登记失业半年以上</v>
          </cell>
          <cell r="K296" t="str">
            <v>叶县叶舞路天泰花园</v>
          </cell>
          <cell r="L296" t="str">
            <v>【平顶山】叶县林业局</v>
          </cell>
        </row>
        <row r="296">
          <cell r="N296" t="str">
            <v>17719078776</v>
          </cell>
          <cell r="O296" t="str">
            <v>20220406-20250405</v>
          </cell>
          <cell r="P296" t="str">
            <v>平顶山市一凡人力资源有限公司</v>
          </cell>
          <cell r="Q296">
            <v>20250405</v>
          </cell>
        </row>
        <row r="297">
          <cell r="C297" t="str">
            <v>410422199810109161</v>
          </cell>
          <cell r="D297" t="str">
            <v>女</v>
          </cell>
          <cell r="E297">
            <v>27</v>
          </cell>
          <cell r="F297" t="str">
            <v>大专</v>
          </cell>
          <cell r="G297">
            <v>20210701</v>
          </cell>
          <cell r="H297" t="str">
            <v>信息航空职业学院</v>
          </cell>
          <cell r="I297" t="str">
            <v>民航运输</v>
          </cell>
          <cell r="J297" t="str">
            <v>登记失业半年以上</v>
          </cell>
          <cell r="K297" t="str">
            <v>叶县</v>
          </cell>
          <cell r="L297" t="str">
            <v>叶县劳动就业服务中心</v>
          </cell>
        </row>
        <row r="297">
          <cell r="N297" t="str">
            <v>18317651458</v>
          </cell>
          <cell r="O297" t="str">
            <v>20220406-20250405</v>
          </cell>
          <cell r="P297" t="str">
            <v>平顶山市一凡人力资源有限公司</v>
          </cell>
          <cell r="Q297">
            <v>20250405</v>
          </cell>
        </row>
        <row r="298">
          <cell r="C298" t="str">
            <v>410422199711190048</v>
          </cell>
          <cell r="D298" t="str">
            <v>女</v>
          </cell>
          <cell r="E298">
            <v>27</v>
          </cell>
          <cell r="F298" t="str">
            <v>本科</v>
          </cell>
          <cell r="G298">
            <v>20200701</v>
          </cell>
          <cell r="H298" t="str">
            <v>河南师范大学新联学院</v>
          </cell>
          <cell r="I298" t="str">
            <v>城市地下空间工程</v>
          </cell>
          <cell r="J298" t="str">
            <v>在校期间曾享受助学贷款</v>
          </cell>
          <cell r="K298" t="str">
            <v>叶县昆苑小区</v>
          </cell>
          <cell r="L298" t="str">
            <v>叶县劳动就业服务中心</v>
          </cell>
        </row>
        <row r="298">
          <cell r="N298" t="str">
            <v>15836996799</v>
          </cell>
          <cell r="O298" t="str">
            <v>20220406-20250405</v>
          </cell>
          <cell r="P298" t="str">
            <v>平顶山市一凡人力资源有限公司</v>
          </cell>
          <cell r="Q298">
            <v>20250405</v>
          </cell>
        </row>
        <row r="299">
          <cell r="C299" t="str">
            <v>410422199703065431</v>
          </cell>
          <cell r="D299" t="str">
            <v>男</v>
          </cell>
          <cell r="E299">
            <v>28</v>
          </cell>
          <cell r="F299" t="str">
            <v>本科</v>
          </cell>
          <cell r="G299">
            <v>20210701</v>
          </cell>
          <cell r="H299" t="str">
            <v>河南牧业经济学院</v>
          </cell>
          <cell r="I299" t="str">
            <v>食品科学与工程</v>
          </cell>
          <cell r="J299" t="str">
            <v>登记失业半年以上</v>
          </cell>
          <cell r="K299" t="str">
            <v>叶县龙泉乡全集村</v>
          </cell>
          <cell r="L299" t="str">
            <v>叶县科学技术协会</v>
          </cell>
        </row>
        <row r="299">
          <cell r="N299" t="str">
            <v>17760709774</v>
          </cell>
          <cell r="O299" t="str">
            <v>20220406-20250405</v>
          </cell>
          <cell r="P299" t="str">
            <v>平顶山市一凡人力资源有限公司</v>
          </cell>
          <cell r="Q299">
            <v>20240719</v>
          </cell>
        </row>
        <row r="300">
          <cell r="C300" t="str">
            <v>41042219990121862X</v>
          </cell>
          <cell r="D300" t="str">
            <v>女</v>
          </cell>
          <cell r="E300">
            <v>26</v>
          </cell>
          <cell r="F300" t="str">
            <v>大专</v>
          </cell>
          <cell r="G300">
            <v>20200701</v>
          </cell>
          <cell r="H300" t="str">
            <v>商丘职业技术学院</v>
          </cell>
          <cell r="I300" t="str">
            <v>动漫制作与技术</v>
          </cell>
          <cell r="J300" t="str">
            <v>在校期间曾享受助学贷款</v>
          </cell>
          <cell r="K300" t="str">
            <v>叶县九龙路龙城首府</v>
          </cell>
          <cell r="L300" t="str">
            <v>【平顶山】叶县公安局</v>
          </cell>
        </row>
        <row r="300">
          <cell r="N300" t="str">
            <v>15938956613</v>
          </cell>
          <cell r="O300" t="str">
            <v>20220406-20250405</v>
          </cell>
          <cell r="P300" t="str">
            <v>平顶山市一凡人力资源有限公司</v>
          </cell>
          <cell r="Q300">
            <v>20250405</v>
          </cell>
        </row>
        <row r="301">
          <cell r="C301" t="str">
            <v>410422199906288133</v>
          </cell>
          <cell r="D301" t="str">
            <v>男</v>
          </cell>
          <cell r="E301">
            <v>26</v>
          </cell>
          <cell r="F301" t="str">
            <v>本科</v>
          </cell>
          <cell r="G301">
            <v>20210701</v>
          </cell>
          <cell r="H301" t="str">
            <v>河南理工大学</v>
          </cell>
          <cell r="I301" t="str">
            <v>通信工程</v>
          </cell>
          <cell r="J301" t="str">
            <v>登记失业半年以上</v>
          </cell>
          <cell r="K301" t="str">
            <v>叶县龚店镇</v>
          </cell>
          <cell r="L301" t="str">
            <v>【平顶山】叶县公安局</v>
          </cell>
        </row>
        <row r="301">
          <cell r="N301" t="str">
            <v>18737596352</v>
          </cell>
          <cell r="O301" t="str">
            <v>20220406-20250405</v>
          </cell>
          <cell r="P301" t="str">
            <v>平顶山市一凡人力资源有限公司</v>
          </cell>
          <cell r="Q301">
            <v>20230117</v>
          </cell>
        </row>
        <row r="302">
          <cell r="C302" t="str">
            <v>410422199908204327</v>
          </cell>
          <cell r="D302" t="str">
            <v>女</v>
          </cell>
          <cell r="E302">
            <v>26</v>
          </cell>
          <cell r="F302" t="str">
            <v>大专</v>
          </cell>
          <cell r="G302">
            <v>20200701</v>
          </cell>
          <cell r="H302" t="str">
            <v>河南艺术职业学院</v>
          </cell>
          <cell r="I302" t="str">
            <v>影视编导</v>
          </cell>
          <cell r="J302" t="str">
            <v>登记失业半年以上</v>
          </cell>
          <cell r="K302" t="str">
            <v>叶县辛店镇王文成村</v>
          </cell>
          <cell r="L302" t="str">
            <v>【平顶山】叶县公安局</v>
          </cell>
        </row>
        <row r="302">
          <cell r="N302" t="str">
            <v>15713840112</v>
          </cell>
          <cell r="O302" t="str">
            <v>20220406-20250405</v>
          </cell>
          <cell r="P302" t="str">
            <v>平顶山市一凡人力资源有限公司</v>
          </cell>
          <cell r="Q302">
            <v>20250405</v>
          </cell>
        </row>
        <row r="303">
          <cell r="C303" t="str">
            <v>410422200109061847</v>
          </cell>
          <cell r="D303" t="str">
            <v>女</v>
          </cell>
          <cell r="E303">
            <v>24</v>
          </cell>
          <cell r="F303" t="str">
            <v>大专</v>
          </cell>
          <cell r="G303">
            <v>20210701</v>
          </cell>
          <cell r="H303" t="str">
            <v>开封文化艺术职业学院</v>
          </cell>
          <cell r="I303" t="str">
            <v>市场营销</v>
          </cell>
          <cell r="J303" t="str">
            <v>在校期间曾享受助学贷款</v>
          </cell>
          <cell r="K303" t="str">
            <v>叶县田庄乡道庄村二组</v>
          </cell>
          <cell r="L303" t="str">
            <v>【平顶山】叶县公安局</v>
          </cell>
        </row>
        <row r="303">
          <cell r="N303" t="str">
            <v>15301715263</v>
          </cell>
          <cell r="O303" t="str">
            <v>20220406-20250405</v>
          </cell>
          <cell r="P303" t="str">
            <v>平顶山市一凡人力资源有限公司</v>
          </cell>
          <cell r="Q303">
            <v>20250405</v>
          </cell>
        </row>
        <row r="304">
          <cell r="C304" t="str">
            <v>410422199808017647</v>
          </cell>
          <cell r="D304" t="str">
            <v>女</v>
          </cell>
          <cell r="E304">
            <v>27</v>
          </cell>
          <cell r="F304" t="str">
            <v>本科</v>
          </cell>
          <cell r="G304">
            <v>20210701</v>
          </cell>
          <cell r="H304" t="str">
            <v>郑州商学院</v>
          </cell>
          <cell r="I304" t="str">
            <v>审计</v>
          </cell>
          <cell r="J304" t="str">
            <v>单亲家庭或孤儿</v>
          </cell>
          <cell r="K304" t="str">
            <v>叶县邓李乡杜湖村二组</v>
          </cell>
          <cell r="L304" t="str">
            <v>【平顶山】叶县工业和信息化局</v>
          </cell>
        </row>
        <row r="304">
          <cell r="N304" t="str">
            <v>13101752515</v>
          </cell>
          <cell r="O304" t="str">
            <v>20220406-20250405</v>
          </cell>
          <cell r="P304" t="str">
            <v>平顶山市一凡人力资源有限公司</v>
          </cell>
          <cell r="Q304">
            <v>20250405</v>
          </cell>
        </row>
        <row r="305">
          <cell r="C305" t="str">
            <v>410422199908160029</v>
          </cell>
          <cell r="D305" t="str">
            <v>女</v>
          </cell>
          <cell r="E305">
            <v>26</v>
          </cell>
          <cell r="F305" t="str">
            <v>大专</v>
          </cell>
          <cell r="G305">
            <v>20200701</v>
          </cell>
          <cell r="H305" t="str">
            <v>郑州旅游职业学院</v>
          </cell>
          <cell r="I305" t="str">
            <v>酒店管理</v>
          </cell>
          <cell r="J305" t="str">
            <v>登记失业半年以上</v>
          </cell>
          <cell r="K305" t="str">
            <v>叶县闸西北路</v>
          </cell>
          <cell r="L305" t="str">
            <v>【平顶山】叶县工业和信息化局</v>
          </cell>
        </row>
        <row r="305">
          <cell r="N305" t="str">
            <v>18236688729</v>
          </cell>
          <cell r="O305" t="str">
            <v>20220406-20250405</v>
          </cell>
          <cell r="P305" t="str">
            <v>平顶山市一凡人力资源有限公司</v>
          </cell>
          <cell r="Q305">
            <v>20221220</v>
          </cell>
        </row>
        <row r="306">
          <cell r="C306" t="str">
            <v>410422199801256549</v>
          </cell>
          <cell r="D306" t="str">
            <v>女</v>
          </cell>
          <cell r="E306">
            <v>27</v>
          </cell>
          <cell r="F306" t="str">
            <v>大专</v>
          </cell>
          <cell r="G306">
            <v>20200701</v>
          </cell>
          <cell r="H306" t="str">
            <v>焦作师范高等专科学校</v>
          </cell>
          <cell r="I306" t="str">
            <v>金融管理</v>
          </cell>
          <cell r="J306" t="str">
            <v>登记失业半年以上</v>
          </cell>
          <cell r="K306" t="str">
            <v>叶县水寨乡太康村</v>
          </cell>
          <cell r="L306" t="str">
            <v>【平顶山】叶县工业和信息化局</v>
          </cell>
        </row>
        <row r="306">
          <cell r="N306" t="str">
            <v>15836942726</v>
          </cell>
          <cell r="O306" t="str">
            <v>20220406-20250405</v>
          </cell>
          <cell r="P306" t="str">
            <v>平顶山市一凡人力资源有限公司</v>
          </cell>
          <cell r="Q306">
            <v>20250405</v>
          </cell>
        </row>
        <row r="307">
          <cell r="C307" t="str">
            <v>410422200007280029</v>
          </cell>
          <cell r="D307" t="str">
            <v>女</v>
          </cell>
          <cell r="E307">
            <v>25</v>
          </cell>
          <cell r="F307" t="str">
            <v>大专</v>
          </cell>
          <cell r="G307">
            <v>20210701</v>
          </cell>
          <cell r="H307" t="str">
            <v>河南科技职业大学</v>
          </cell>
          <cell r="I307" t="str">
            <v>医学检验技术</v>
          </cell>
          <cell r="J307" t="str">
            <v>登记失业半年以上</v>
          </cell>
          <cell r="K307" t="str">
            <v>叶县叶舞路西段恒基国际小区</v>
          </cell>
          <cell r="L307" t="str">
            <v>【平顶山】叶县城乡居民社会养老保险管理中心</v>
          </cell>
        </row>
        <row r="307">
          <cell r="N307" t="str">
            <v>13193638163</v>
          </cell>
          <cell r="O307" t="str">
            <v>20220406-20250405</v>
          </cell>
          <cell r="P307" t="str">
            <v>平顶山市一凡人力资源有限公司</v>
          </cell>
          <cell r="Q307">
            <v>20221001</v>
          </cell>
        </row>
        <row r="308">
          <cell r="C308" t="str">
            <v>410422199901190022</v>
          </cell>
          <cell r="D308" t="str">
            <v>女</v>
          </cell>
          <cell r="E308">
            <v>26</v>
          </cell>
          <cell r="F308" t="str">
            <v>大专</v>
          </cell>
          <cell r="G308">
            <v>20200701</v>
          </cell>
          <cell r="H308" t="str">
            <v>河南工业职业技术学院</v>
          </cell>
          <cell r="I308" t="str">
            <v>市场营销</v>
          </cell>
          <cell r="J308" t="str">
            <v>单亲家庭或孤儿</v>
          </cell>
          <cell r="K308" t="str">
            <v>叶县昆阳镇新生街71号院</v>
          </cell>
          <cell r="L308" t="str">
            <v>【平顶山】叶县城乡居民社会养老保险管理中心</v>
          </cell>
        </row>
        <row r="308">
          <cell r="N308" t="str">
            <v>15515248994</v>
          </cell>
          <cell r="O308" t="str">
            <v>20220406-20250405</v>
          </cell>
          <cell r="P308" t="str">
            <v>平顶山市一凡人力资源有限公司</v>
          </cell>
          <cell r="Q308">
            <v>20230612</v>
          </cell>
        </row>
        <row r="309">
          <cell r="C309" t="str">
            <v>410422200001060025</v>
          </cell>
          <cell r="D309" t="str">
            <v>女</v>
          </cell>
          <cell r="E309">
            <v>25</v>
          </cell>
          <cell r="F309" t="str">
            <v>大专</v>
          </cell>
          <cell r="G309">
            <v>20210701</v>
          </cell>
          <cell r="H309" t="str">
            <v>郑州科技学院</v>
          </cell>
          <cell r="I309" t="str">
            <v>社会体育</v>
          </cell>
          <cell r="J309" t="str">
            <v>父母双方下岗失业目前仍未就业</v>
          </cell>
          <cell r="K309" t="str">
            <v>叶县叶舞路程庄</v>
          </cell>
          <cell r="L309" t="str">
            <v>【平顶山】叶县城乡居民社会养老保险管理中心</v>
          </cell>
        </row>
        <row r="309">
          <cell r="N309" t="str">
            <v>13383990901</v>
          </cell>
          <cell r="O309" t="str">
            <v>20220406-20250405</v>
          </cell>
          <cell r="P309" t="str">
            <v>平顶山市一凡人力资源有限公司</v>
          </cell>
          <cell r="Q309">
            <v>20230606</v>
          </cell>
        </row>
        <row r="310">
          <cell r="C310" t="str">
            <v>410422199907215921</v>
          </cell>
          <cell r="D310" t="str">
            <v>女</v>
          </cell>
          <cell r="E310">
            <v>26</v>
          </cell>
          <cell r="F310" t="str">
            <v>本科</v>
          </cell>
          <cell r="G310">
            <v>20210701</v>
          </cell>
          <cell r="H310" t="str">
            <v>郑州升达经贸管理学院</v>
          </cell>
          <cell r="I310" t="str">
            <v>金融学</v>
          </cell>
          <cell r="J310" t="str">
            <v>登记失业半年以上</v>
          </cell>
          <cell r="K310" t="str">
            <v>叶县仙台镇</v>
          </cell>
          <cell r="L310" t="str">
            <v>【平顶山】叶县仙台镇人民政府</v>
          </cell>
        </row>
        <row r="310">
          <cell r="N310" t="str">
            <v>15237527642</v>
          </cell>
          <cell r="O310" t="str">
            <v>20220406-20250405</v>
          </cell>
          <cell r="P310" t="str">
            <v>平顶山市一凡人力资源有限公司</v>
          </cell>
          <cell r="Q310">
            <v>20220916</v>
          </cell>
        </row>
        <row r="311">
          <cell r="C311" t="str">
            <v>410422199909188621</v>
          </cell>
          <cell r="D311" t="str">
            <v>女</v>
          </cell>
          <cell r="E311">
            <v>26</v>
          </cell>
          <cell r="F311" t="str">
            <v>大专</v>
          </cell>
          <cell r="G311">
            <v>20210701</v>
          </cell>
          <cell r="H311" t="str">
            <v>漯河医学高等专科学校</v>
          </cell>
          <cell r="I311" t="str">
            <v>护理学</v>
          </cell>
          <cell r="J311" t="str">
            <v>在校期间曾享受助学贷款</v>
          </cell>
          <cell r="K311" t="str">
            <v>叶县</v>
          </cell>
          <cell r="L311" t="str">
            <v>叶县洪庄杨镇人民政府</v>
          </cell>
        </row>
        <row r="311">
          <cell r="N311" t="str">
            <v>15537526497</v>
          </cell>
          <cell r="O311" t="str">
            <v>20220406-20250405</v>
          </cell>
          <cell r="P311" t="str">
            <v>平顶山市一凡人力资源有限公司</v>
          </cell>
          <cell r="Q311">
            <v>20250405</v>
          </cell>
        </row>
        <row r="312">
          <cell r="C312" t="str">
            <v>41042219990821914X</v>
          </cell>
          <cell r="D312" t="str">
            <v>女</v>
          </cell>
          <cell r="E312">
            <v>26</v>
          </cell>
          <cell r="F312" t="str">
            <v>大专</v>
          </cell>
          <cell r="G312">
            <v>20210701</v>
          </cell>
          <cell r="H312" t="str">
            <v>平顶山工业职业技术学院</v>
          </cell>
          <cell r="I312" t="str">
            <v>计算机应用技术</v>
          </cell>
          <cell r="J312" t="str">
            <v>父母长期患病基本丧失劳动能力</v>
          </cell>
          <cell r="K312" t="str">
            <v>叶县洪庄杨乡张集村</v>
          </cell>
          <cell r="L312" t="str">
            <v>叶县洪庄杨镇人民政府</v>
          </cell>
        </row>
        <row r="312">
          <cell r="N312" t="str">
            <v>18803753327</v>
          </cell>
          <cell r="O312" t="str">
            <v>20220406-20250405</v>
          </cell>
          <cell r="P312" t="str">
            <v>平顶山市一凡人力资源有限公司</v>
          </cell>
          <cell r="Q312">
            <v>20250405</v>
          </cell>
        </row>
        <row r="313">
          <cell r="C313" t="str">
            <v>41042219990725762X</v>
          </cell>
          <cell r="D313" t="str">
            <v>女</v>
          </cell>
          <cell r="E313">
            <v>26</v>
          </cell>
          <cell r="F313" t="str">
            <v>本科</v>
          </cell>
          <cell r="G313">
            <v>20210701</v>
          </cell>
          <cell r="H313" t="str">
            <v>河南科技学院</v>
          </cell>
          <cell r="I313" t="str">
            <v>食品质量与安全</v>
          </cell>
          <cell r="J313" t="str">
            <v>在校期间曾享受助学贷款</v>
          </cell>
          <cell r="K313" t="str">
            <v>叶县邓李乡庙李村</v>
          </cell>
          <cell r="L313" t="str">
            <v>【平顶山】叶县邓李乡人民政府</v>
          </cell>
        </row>
        <row r="313">
          <cell r="N313" t="str">
            <v>18737599157</v>
          </cell>
          <cell r="O313" t="str">
            <v>20220406-20250405</v>
          </cell>
          <cell r="P313" t="str">
            <v>平顶山市一凡人力资源有限公司</v>
          </cell>
          <cell r="Q313">
            <v>20250405</v>
          </cell>
        </row>
        <row r="314">
          <cell r="C314" t="str">
            <v>410422199710023336</v>
          </cell>
          <cell r="D314" t="str">
            <v>男</v>
          </cell>
          <cell r="E314">
            <v>28</v>
          </cell>
          <cell r="F314" t="str">
            <v>专科高级工班</v>
          </cell>
          <cell r="G314">
            <v>20200115</v>
          </cell>
          <cell r="H314" t="str">
            <v>平顶山技师学院</v>
          </cell>
          <cell r="I314" t="str">
            <v>电气自动化设备安装与维修</v>
          </cell>
          <cell r="J314" t="str">
            <v>登记失业半年以上</v>
          </cell>
          <cell r="K314" t="str">
            <v>叶县夏李乡夏南村</v>
          </cell>
          <cell r="L314" t="str">
            <v>【平顶山】叶县常村镇人民政府</v>
          </cell>
        </row>
        <row r="314">
          <cell r="N314" t="str">
            <v>15093822782</v>
          </cell>
          <cell r="O314" t="str">
            <v>20220406-20250405</v>
          </cell>
          <cell r="P314" t="str">
            <v>平顶山市一凡人力资源有限公司</v>
          </cell>
          <cell r="Q314">
            <v>20250123</v>
          </cell>
        </row>
        <row r="315">
          <cell r="C315" t="str">
            <v>410422199908012210</v>
          </cell>
          <cell r="D315" t="str">
            <v>男</v>
          </cell>
          <cell r="E315">
            <v>26</v>
          </cell>
          <cell r="F315" t="str">
            <v>本科</v>
          </cell>
          <cell r="G315">
            <v>20210601</v>
          </cell>
          <cell r="H315" t="str">
            <v>喀什大学</v>
          </cell>
          <cell r="I315" t="str">
            <v>国际经济与贸易</v>
          </cell>
          <cell r="J315" t="str">
            <v>单亲家庭或孤儿</v>
          </cell>
          <cell r="K315" t="str">
            <v>叶县任店镇</v>
          </cell>
          <cell r="L315" t="str">
            <v>【平顶山】叶县夏李乡人民政府</v>
          </cell>
        </row>
        <row r="315">
          <cell r="N315" t="str">
            <v>15804431378</v>
          </cell>
          <cell r="O315" t="str">
            <v>20220405-20250404</v>
          </cell>
          <cell r="P315" t="str">
            <v>叶县天安人力资源有限公司</v>
          </cell>
          <cell r="Q315">
            <v>20250404</v>
          </cell>
        </row>
        <row r="316">
          <cell r="C316" t="str">
            <v>410422200202180015</v>
          </cell>
          <cell r="D316" t="str">
            <v>男</v>
          </cell>
          <cell r="E316">
            <v>23</v>
          </cell>
          <cell r="F316" t="str">
            <v>大专</v>
          </cell>
          <cell r="G316">
            <v>20210701</v>
          </cell>
          <cell r="H316" t="str">
            <v>洛阳理工学院</v>
          </cell>
          <cell r="I316" t="str">
            <v>市场营销</v>
          </cell>
          <cell r="J316" t="str">
            <v>单亲家庭或孤儿</v>
          </cell>
          <cell r="K316" t="str">
            <v>叶县昆阳镇南关火车站路157号</v>
          </cell>
          <cell r="L316" t="str">
            <v>【平顶山】叶县环境保护局</v>
          </cell>
        </row>
        <row r="316">
          <cell r="N316" t="str">
            <v>15237555577</v>
          </cell>
          <cell r="O316" t="str">
            <v>20220405-20250404</v>
          </cell>
          <cell r="P316" t="str">
            <v>叶县天安人力资源有限公司</v>
          </cell>
          <cell r="Q316">
            <v>20230417</v>
          </cell>
        </row>
        <row r="317">
          <cell r="C317" t="str">
            <v>410422199710285424</v>
          </cell>
          <cell r="D317" t="str">
            <v>女</v>
          </cell>
          <cell r="E317">
            <v>27</v>
          </cell>
          <cell r="F317" t="str">
            <v>本科</v>
          </cell>
          <cell r="G317">
            <v>20200701</v>
          </cell>
          <cell r="H317" t="str">
            <v>河南财经政法大学</v>
          </cell>
          <cell r="I317" t="str">
            <v>国际经济与贸易</v>
          </cell>
          <cell r="J317" t="str">
            <v>在校期间曾享受助学贷款</v>
          </cell>
          <cell r="K317" t="str">
            <v>叶县龙泉乡碾张村</v>
          </cell>
          <cell r="L317" t="str">
            <v>【平顶山】叶县环境保护局</v>
          </cell>
        </row>
        <row r="317">
          <cell r="N317" t="str">
            <v>15136958343</v>
          </cell>
          <cell r="O317" t="str">
            <v>20220405-20250404</v>
          </cell>
          <cell r="P317" t="str">
            <v>叶县天安人力资源有限公司</v>
          </cell>
          <cell r="Q317">
            <v>20231007</v>
          </cell>
        </row>
        <row r="318">
          <cell r="C318" t="str">
            <v>410422199902191019</v>
          </cell>
          <cell r="D318" t="str">
            <v>男</v>
          </cell>
          <cell r="E318">
            <v>26</v>
          </cell>
          <cell r="F318" t="str">
            <v>本科</v>
          </cell>
          <cell r="G318">
            <v>20210701</v>
          </cell>
          <cell r="H318" t="str">
            <v>郑州工业应用技术学院</v>
          </cell>
          <cell r="I318" t="str">
            <v>计算机科学与技术</v>
          </cell>
          <cell r="J318" t="str">
            <v>登记失业半年以上</v>
          </cell>
          <cell r="K318" t="str">
            <v>叶县</v>
          </cell>
          <cell r="L318" t="str">
            <v>【平顶山】叶县环保局</v>
          </cell>
        </row>
        <row r="318">
          <cell r="N318" t="str">
            <v>17624550889</v>
          </cell>
          <cell r="O318" t="str">
            <v>20220405-20250404</v>
          </cell>
          <cell r="P318" t="str">
            <v>叶县天安人力资源有限公司</v>
          </cell>
          <cell r="Q318">
            <v>20220928</v>
          </cell>
        </row>
        <row r="319">
          <cell r="C319" t="str">
            <v>41042219980413001X</v>
          </cell>
          <cell r="D319" t="str">
            <v>男</v>
          </cell>
          <cell r="E319">
            <v>27</v>
          </cell>
          <cell r="F319" t="str">
            <v>本科</v>
          </cell>
          <cell r="G319">
            <v>20210630</v>
          </cell>
          <cell r="H319" t="str">
            <v>北京科技大学天津学院</v>
          </cell>
          <cell r="I319" t="str">
            <v>土木工程</v>
          </cell>
          <cell r="J319" t="str">
            <v>单亲家庭或孤儿</v>
          </cell>
          <cell r="K319" t="str">
            <v>叶县</v>
          </cell>
          <cell r="L319" t="str">
            <v>【平顶山】叶县环境保护局</v>
          </cell>
        </row>
        <row r="319">
          <cell r="N319" t="str">
            <v>18649149516</v>
          </cell>
          <cell r="O319" t="str">
            <v>20220405-20250404</v>
          </cell>
          <cell r="P319" t="str">
            <v>叶县天安人力资源有限公司</v>
          </cell>
          <cell r="Q319">
            <v>20250404</v>
          </cell>
        </row>
        <row r="320">
          <cell r="C320" t="str">
            <v>410422200010235923</v>
          </cell>
          <cell r="D320" t="str">
            <v>女</v>
          </cell>
          <cell r="E320">
            <v>25</v>
          </cell>
          <cell r="F320" t="str">
            <v>大专</v>
          </cell>
          <cell r="G320">
            <v>20210701</v>
          </cell>
          <cell r="H320" t="str">
            <v>河南林业职业学院</v>
          </cell>
          <cell r="I320" t="str">
            <v>市场营销</v>
          </cell>
          <cell r="J320" t="str">
            <v>登记失业半年以上</v>
          </cell>
          <cell r="K320" t="str">
            <v>叶县仙台镇潘庄村2组</v>
          </cell>
          <cell r="L320" t="str">
            <v>【平顶山】叶县环境保护局</v>
          </cell>
        </row>
        <row r="320">
          <cell r="N320" t="str">
            <v>16692356864</v>
          </cell>
          <cell r="O320" t="str">
            <v>20220405-20250404</v>
          </cell>
          <cell r="P320" t="str">
            <v>叶县天安人力资源有限公司</v>
          </cell>
          <cell r="Q320">
            <v>20250404</v>
          </cell>
        </row>
        <row r="321">
          <cell r="C321" t="str">
            <v>410422199911130023</v>
          </cell>
          <cell r="D321" t="str">
            <v>女</v>
          </cell>
          <cell r="E321">
            <v>25</v>
          </cell>
          <cell r="F321" t="str">
            <v>大专</v>
          </cell>
          <cell r="G321">
            <v>20200701</v>
          </cell>
          <cell r="H321" t="str">
            <v>郑州科技学院</v>
          </cell>
          <cell r="I321" t="str">
            <v>视觉传播设计与制作</v>
          </cell>
          <cell r="J321" t="str">
            <v>登记失业半年以上</v>
          </cell>
          <cell r="K321" t="str">
            <v>叶县九龙路东头金色丽园</v>
          </cell>
          <cell r="L321" t="str">
            <v>【平顶山】叶县环境保护局</v>
          </cell>
        </row>
        <row r="321">
          <cell r="N321" t="str">
            <v>15037582863</v>
          </cell>
          <cell r="O321" t="str">
            <v>20220405-20250404</v>
          </cell>
          <cell r="P321" t="str">
            <v>叶县天安人力资源有限公司</v>
          </cell>
          <cell r="Q321">
            <v>20250404</v>
          </cell>
        </row>
        <row r="322">
          <cell r="C322" t="str">
            <v>410422200011014321</v>
          </cell>
          <cell r="D322" t="str">
            <v>女</v>
          </cell>
          <cell r="E322">
            <v>24</v>
          </cell>
          <cell r="F322" t="str">
            <v>大专</v>
          </cell>
          <cell r="G322">
            <v>20210701</v>
          </cell>
          <cell r="H322" t="str">
            <v>河南艺术职业学院</v>
          </cell>
          <cell r="I322" t="str">
            <v>环境艺术设计</v>
          </cell>
          <cell r="J322" t="str">
            <v>在校期间曾享受助学贷款</v>
          </cell>
          <cell r="K322" t="str">
            <v>叶县天泰花园</v>
          </cell>
          <cell r="L322" t="str">
            <v>【平顶山】中共叶县县委政法委员会</v>
          </cell>
        </row>
        <row r="322">
          <cell r="N322" t="str">
            <v>17339079896</v>
          </cell>
          <cell r="O322" t="str">
            <v>20220405-20250404</v>
          </cell>
          <cell r="P322" t="str">
            <v>叶县天安人力资源有限公司</v>
          </cell>
          <cell r="Q322">
            <v>20230621</v>
          </cell>
        </row>
        <row r="323">
          <cell r="C323" t="str">
            <v>410422200012274846</v>
          </cell>
          <cell r="D323" t="str">
            <v>女</v>
          </cell>
          <cell r="E323">
            <v>24</v>
          </cell>
          <cell r="F323" t="str">
            <v>大专</v>
          </cell>
          <cell r="G323">
            <v>20210601</v>
          </cell>
          <cell r="H323" t="str">
            <v>河南师范大学新联学院</v>
          </cell>
          <cell r="I323" t="str">
            <v>会计</v>
          </cell>
          <cell r="J323" t="str">
            <v>登记失业半年以上</v>
          </cell>
          <cell r="K323" t="str">
            <v>叶县叶舞路天泰花园</v>
          </cell>
          <cell r="L323" t="str">
            <v>【平顶山】中共叶县县委政法委员会</v>
          </cell>
        </row>
        <row r="323">
          <cell r="N323" t="str">
            <v>13213853390</v>
          </cell>
          <cell r="O323" t="str">
            <v>20220405-20250404</v>
          </cell>
          <cell r="P323" t="str">
            <v>叶县天安人力资源有限公司</v>
          </cell>
          <cell r="Q323">
            <v>20231201</v>
          </cell>
        </row>
        <row r="324">
          <cell r="C324" t="str">
            <v>410422200005290020</v>
          </cell>
          <cell r="D324" t="str">
            <v>女</v>
          </cell>
          <cell r="E324">
            <v>25</v>
          </cell>
          <cell r="F324" t="str">
            <v>大专</v>
          </cell>
          <cell r="G324">
            <v>20210701</v>
          </cell>
          <cell r="H324" t="str">
            <v>信阳职业技术学院</v>
          </cell>
          <cell r="I324" t="str">
            <v>语文教育</v>
          </cell>
          <cell r="J324" t="str">
            <v>正在享受城镇最低生活保障待遇家庭</v>
          </cell>
          <cell r="K324" t="str">
            <v>叶县昆阳镇剧院街1号</v>
          </cell>
          <cell r="L324" t="str">
            <v>【平顶山】中共叶县县委政法委员会</v>
          </cell>
        </row>
        <row r="324">
          <cell r="N324" t="str">
            <v>15517618563</v>
          </cell>
          <cell r="O324" t="str">
            <v>20220405-20250404</v>
          </cell>
          <cell r="P324" t="str">
            <v>叶县天安人力资源有限公司</v>
          </cell>
          <cell r="Q324">
            <v>20250404</v>
          </cell>
        </row>
        <row r="325">
          <cell r="C325" t="str">
            <v>41042219980127101X</v>
          </cell>
          <cell r="D325" t="str">
            <v>男</v>
          </cell>
          <cell r="E325">
            <v>27</v>
          </cell>
          <cell r="F325" t="str">
            <v>大专</v>
          </cell>
          <cell r="G325">
            <v>20200701</v>
          </cell>
          <cell r="H325" t="str">
            <v>郑州科技学院</v>
          </cell>
          <cell r="I325" t="str">
            <v>市场营销</v>
          </cell>
          <cell r="J325" t="str">
            <v>登记失业半年以上</v>
          </cell>
          <cell r="K325" t="str">
            <v>叶县广安路</v>
          </cell>
          <cell r="L325" t="str">
            <v>【平顶山】中共叶县县委政法委员会</v>
          </cell>
        </row>
        <row r="325">
          <cell r="N325" t="str">
            <v>17538298999</v>
          </cell>
          <cell r="O325" t="str">
            <v>20220405-20250404</v>
          </cell>
          <cell r="P325" t="str">
            <v>叶县天安人力资源有限公司</v>
          </cell>
          <cell r="Q325">
            <v>20230523</v>
          </cell>
        </row>
        <row r="326">
          <cell r="C326" t="str">
            <v>410422199910156547</v>
          </cell>
          <cell r="D326" t="str">
            <v>女</v>
          </cell>
          <cell r="E326">
            <v>26</v>
          </cell>
          <cell r="F326" t="str">
            <v>本科</v>
          </cell>
          <cell r="G326">
            <v>20210601</v>
          </cell>
          <cell r="H326" t="str">
            <v>郑州师范学院</v>
          </cell>
          <cell r="I326" t="str">
            <v>英语（商用方向）</v>
          </cell>
          <cell r="J326" t="str">
            <v>在校期间曾享受助学贷款</v>
          </cell>
          <cell r="K326" t="str">
            <v>叶县豫昆盐厂家属院</v>
          </cell>
          <cell r="L326" t="str">
            <v>【平顶山】叶县昆阳街道办事处</v>
          </cell>
        </row>
        <row r="326">
          <cell r="N326" t="str">
            <v>13271597143</v>
          </cell>
          <cell r="O326" t="str">
            <v>20220405-20250404</v>
          </cell>
          <cell r="P326" t="str">
            <v>叶县天安人力资源有限公司</v>
          </cell>
          <cell r="Q326">
            <v>20250404</v>
          </cell>
        </row>
        <row r="327">
          <cell r="C327" t="str">
            <v>41042220001225102X</v>
          </cell>
          <cell r="D327" t="str">
            <v>女</v>
          </cell>
          <cell r="E327">
            <v>24</v>
          </cell>
          <cell r="F327" t="str">
            <v>大专</v>
          </cell>
          <cell r="G327">
            <v>20210701</v>
          </cell>
          <cell r="H327" t="str">
            <v>安阳幼儿师范高等专科学校</v>
          </cell>
          <cell r="I327" t="str">
            <v>学前教育</v>
          </cell>
          <cell r="J327" t="str">
            <v>残疾人家庭</v>
          </cell>
          <cell r="K327" t="str">
            <v>叶县城关乡程庄柿园王村</v>
          </cell>
          <cell r="L327" t="str">
            <v>【平顶山】叶县昆阳街道办事处</v>
          </cell>
        </row>
        <row r="327">
          <cell r="N327" t="str">
            <v>15093862469</v>
          </cell>
          <cell r="O327" t="str">
            <v>20220405-20250404</v>
          </cell>
          <cell r="P327" t="str">
            <v>叶县天安人力资源有限公司</v>
          </cell>
          <cell r="Q327">
            <v>20250404</v>
          </cell>
        </row>
        <row r="328">
          <cell r="C328" t="str">
            <v>410423199909051517</v>
          </cell>
          <cell r="D328" t="str">
            <v>男</v>
          </cell>
          <cell r="E328">
            <v>26</v>
          </cell>
          <cell r="F328" t="str">
            <v>大专</v>
          </cell>
          <cell r="G328">
            <v>20210701</v>
          </cell>
          <cell r="H328" t="str">
            <v>郑州电力职业技术学院</v>
          </cell>
          <cell r="I328" t="str">
            <v>电子商务</v>
          </cell>
          <cell r="J328" t="str">
            <v>正在享受城镇最低生活保障待遇家庭</v>
          </cell>
          <cell r="K328" t="str">
            <v>叶县九龙街道北大街</v>
          </cell>
          <cell r="L328" t="str">
            <v>【平顶山】中国共产党叶县委员会办公室</v>
          </cell>
        </row>
        <row r="328">
          <cell r="N328" t="str">
            <v>18337560709</v>
          </cell>
          <cell r="O328" t="str">
            <v>20220405-20250404</v>
          </cell>
          <cell r="P328" t="str">
            <v>叶县天安人力资源有限公司</v>
          </cell>
          <cell r="Q328">
            <v>20250404</v>
          </cell>
        </row>
        <row r="329">
          <cell r="C329" t="str">
            <v>410422199904100029</v>
          </cell>
          <cell r="D329" t="str">
            <v>女</v>
          </cell>
          <cell r="E329">
            <v>26</v>
          </cell>
          <cell r="F329" t="str">
            <v>本科</v>
          </cell>
          <cell r="G329">
            <v>20210701</v>
          </cell>
          <cell r="H329" t="str">
            <v>叶县县委办公室</v>
          </cell>
          <cell r="I329" t="str">
            <v>物流管理</v>
          </cell>
          <cell r="J329" t="str">
            <v>登记失业半年以上</v>
          </cell>
          <cell r="K329" t="str">
            <v>叶县建业对面</v>
          </cell>
          <cell r="L329" t="str">
            <v>【平顶山】中国共产党叶县委员会办公室</v>
          </cell>
        </row>
        <row r="329">
          <cell r="N329" t="str">
            <v>15060588085</v>
          </cell>
          <cell r="O329" t="str">
            <v>20220405-20250404</v>
          </cell>
          <cell r="P329" t="str">
            <v>叶县天安人力资源有限公司</v>
          </cell>
          <cell r="Q329">
            <v>20250404</v>
          </cell>
        </row>
        <row r="330">
          <cell r="C330" t="str">
            <v>410422200002024827</v>
          </cell>
          <cell r="D330" t="str">
            <v>女</v>
          </cell>
          <cell r="E330">
            <v>25</v>
          </cell>
          <cell r="F330" t="str">
            <v>大专</v>
          </cell>
          <cell r="G330">
            <v>20200701</v>
          </cell>
          <cell r="H330" t="str">
            <v>洛阳理工学院</v>
          </cell>
          <cell r="I330" t="str">
            <v>文秘</v>
          </cell>
          <cell r="J330" t="str">
            <v>单亲家庭或孤儿</v>
          </cell>
          <cell r="K330" t="str">
            <v>叶县叶邑镇八里园</v>
          </cell>
          <cell r="L330" t="str">
            <v>【平顶山】中国共产党叶县委员会办公室</v>
          </cell>
        </row>
        <row r="330">
          <cell r="N330" t="str">
            <v>13702266485</v>
          </cell>
          <cell r="O330" t="str">
            <v>20220405-20250404</v>
          </cell>
          <cell r="P330" t="str">
            <v>叶县天安人力资源有限公司</v>
          </cell>
          <cell r="Q330">
            <v>20250404</v>
          </cell>
        </row>
        <row r="331">
          <cell r="C331" t="str">
            <v>41042219971015183X</v>
          </cell>
          <cell r="D331" t="str">
            <v>男</v>
          </cell>
          <cell r="E331">
            <v>28</v>
          </cell>
          <cell r="F331" t="str">
            <v>大专</v>
          </cell>
          <cell r="G331">
            <v>20200701</v>
          </cell>
          <cell r="H331" t="str">
            <v>河南农业职业学院</v>
          </cell>
          <cell r="I331" t="str">
            <v>计算机应用技术</v>
          </cell>
          <cell r="J331" t="str">
            <v>在校期间曾享受助学贷款</v>
          </cell>
          <cell r="K331" t="str">
            <v>叶县田庄乡张申庄村</v>
          </cell>
          <cell r="L331" t="str">
            <v>【平顶山】中国共产党叶县委员会办公室</v>
          </cell>
        </row>
        <row r="331">
          <cell r="N331" t="str">
            <v>18337536761</v>
          </cell>
          <cell r="O331" t="str">
            <v>20220405-20250404</v>
          </cell>
          <cell r="P331" t="str">
            <v>叶县天安人力资源有限公司</v>
          </cell>
          <cell r="Q331">
            <v>20250404</v>
          </cell>
        </row>
        <row r="332">
          <cell r="C332" t="str">
            <v>410422200002120026</v>
          </cell>
          <cell r="D332" t="str">
            <v>女</v>
          </cell>
          <cell r="E332">
            <v>25</v>
          </cell>
          <cell r="F332" t="str">
            <v>本科</v>
          </cell>
          <cell r="G332">
            <v>20210620</v>
          </cell>
          <cell r="H332" t="str">
            <v>青岛滨海学院</v>
          </cell>
          <cell r="I332" t="str">
            <v>工程造价</v>
          </cell>
          <cell r="J332" t="str">
            <v>登记失业半年以上</v>
          </cell>
          <cell r="K332" t="str">
            <v>叶县上河宝龙花园</v>
          </cell>
          <cell r="L332" t="str">
            <v>【平顶山】中国共产党叶县委员会办公室</v>
          </cell>
        </row>
        <row r="332">
          <cell r="N332" t="str">
            <v>17860765851</v>
          </cell>
          <cell r="O332" t="str">
            <v>20220405-20250404</v>
          </cell>
          <cell r="P332" t="str">
            <v>叶县天安人力资源有限公司</v>
          </cell>
          <cell r="Q332">
            <v>20250404</v>
          </cell>
        </row>
        <row r="333">
          <cell r="C333" t="str">
            <v>410422199912041559</v>
          </cell>
          <cell r="D333" t="str">
            <v>男</v>
          </cell>
          <cell r="E333">
            <v>25</v>
          </cell>
          <cell r="F333" t="str">
            <v>大专</v>
          </cell>
          <cell r="G333">
            <v>20200701</v>
          </cell>
          <cell r="H333" t="str">
            <v>洛阳职业技术学院</v>
          </cell>
          <cell r="I333" t="str">
            <v>软件技术</v>
          </cell>
          <cell r="J333" t="str">
            <v>登记失业半年以上</v>
          </cell>
          <cell r="K333" t="str">
            <v>叶县城关乡程庄村</v>
          </cell>
          <cell r="L333" t="str">
            <v>【平顶山】叶县残疾人联合会</v>
          </cell>
        </row>
        <row r="333">
          <cell r="N333" t="str">
            <v>18737509839</v>
          </cell>
          <cell r="O333" t="str">
            <v>20220406-20250405</v>
          </cell>
          <cell r="P333" t="str">
            <v>平顶山市一凡人力资源有限公司</v>
          </cell>
          <cell r="Q333">
            <v>20231023</v>
          </cell>
        </row>
        <row r="334">
          <cell r="C334" t="str">
            <v>410422199602155446</v>
          </cell>
          <cell r="D334" t="str">
            <v>女</v>
          </cell>
          <cell r="E334">
            <v>29</v>
          </cell>
        </row>
        <row r="334">
          <cell r="L334" t="str">
            <v>【平顶山】叶县龙泉乡人民政府</v>
          </cell>
        </row>
        <row r="334">
          <cell r="O334" t="str">
            <v>20220505-20250504</v>
          </cell>
          <cell r="P334" t="str">
            <v>平顶山市一凡人力资源有限公司</v>
          </cell>
          <cell r="Q334">
            <v>20250504</v>
          </cell>
        </row>
        <row r="335">
          <cell r="C335" t="str">
            <v>410422199807064812</v>
          </cell>
          <cell r="D335" t="str">
            <v>男</v>
          </cell>
        </row>
        <row r="335">
          <cell r="L335" t="str">
            <v>叶县总工会</v>
          </cell>
        </row>
        <row r="335">
          <cell r="O335" t="str">
            <v>20220701-20250301</v>
          </cell>
          <cell r="P335" t="str">
            <v>平顶山市一凡人力资源有限公司</v>
          </cell>
          <cell r="Q335">
            <v>20220930</v>
          </cell>
        </row>
        <row r="336">
          <cell r="C336" t="str">
            <v>410422200005140014</v>
          </cell>
          <cell r="D336" t="str">
            <v>男</v>
          </cell>
          <cell r="E336">
            <v>22</v>
          </cell>
          <cell r="F336" t="str">
            <v>专科</v>
          </cell>
          <cell r="G336">
            <v>20210701</v>
          </cell>
          <cell r="H336" t="str">
            <v>商丘职业技术学院</v>
          </cell>
          <cell r="I336" t="str">
            <v>市场营销</v>
          </cell>
          <cell r="J336" t="str">
            <v>单亲家庭或孤儿</v>
          </cell>
          <cell r="K336" t="str">
            <v>叶县昆阳镇东菜园</v>
          </cell>
          <cell r="L336" t="str">
            <v>【平顶山】中国共产党叶县委员会办公室</v>
          </cell>
        </row>
        <row r="336">
          <cell r="N336">
            <v>18136927190</v>
          </cell>
          <cell r="O336" t="str">
            <v>20221008-20251007</v>
          </cell>
          <cell r="P336" t="str">
            <v>叶县天安人力资源有限公司</v>
          </cell>
        </row>
        <row r="337">
          <cell r="C337" t="str">
            <v>410411200101085538</v>
          </cell>
          <cell r="D337" t="str">
            <v>男</v>
          </cell>
          <cell r="E337">
            <v>21</v>
          </cell>
          <cell r="F337" t="str">
            <v>专科</v>
          </cell>
          <cell r="G337">
            <v>20220701</v>
          </cell>
          <cell r="H337" t="str">
            <v>河南工业贸易职业学院</v>
          </cell>
          <cell r="I337" t="str">
            <v>工商企业管理</v>
          </cell>
          <cell r="J337" t="str">
            <v>单亲家庭或孤儿</v>
          </cell>
          <cell r="K337" t="str">
            <v>叶县北大街</v>
          </cell>
          <cell r="L337" t="str">
            <v>叶县应急管理局</v>
          </cell>
        </row>
        <row r="337">
          <cell r="N337">
            <v>17737562981</v>
          </cell>
          <cell r="O337" t="str">
            <v>20221008-20251007</v>
          </cell>
          <cell r="P337" t="str">
            <v>平顶山市一凡人力资源有限公司</v>
          </cell>
        </row>
        <row r="338">
          <cell r="C338" t="str">
            <v>410422199912133322</v>
          </cell>
          <cell r="D338" t="str">
            <v>女</v>
          </cell>
          <cell r="E338">
            <v>22</v>
          </cell>
          <cell r="F338" t="str">
            <v>本科</v>
          </cell>
          <cell r="G338">
            <v>20210701</v>
          </cell>
          <cell r="H338" t="str">
            <v>郑州工商学院</v>
          </cell>
          <cell r="I338" t="str">
            <v>会计学</v>
          </cell>
          <cell r="J338" t="str">
            <v>在校期间曾享受助学贷款</v>
          </cell>
          <cell r="K338" t="str">
            <v>叶县夏李乡</v>
          </cell>
          <cell r="L338" t="str">
            <v>【平顶山】叶县叶邑镇人民政府</v>
          </cell>
        </row>
        <row r="338">
          <cell r="N338">
            <v>18768958568</v>
          </cell>
          <cell r="O338" t="str">
            <v>20221008-20251007</v>
          </cell>
          <cell r="P338" t="str">
            <v>平顶山市一凡人力资源有限公司</v>
          </cell>
          <cell r="Q338">
            <v>20240802</v>
          </cell>
        </row>
        <row r="339">
          <cell r="C339" t="str">
            <v>410422200012170043</v>
          </cell>
          <cell r="D339" t="str">
            <v>女</v>
          </cell>
          <cell r="E339">
            <v>21</v>
          </cell>
          <cell r="F339" t="str">
            <v>专科</v>
          </cell>
          <cell r="G339">
            <v>20220701</v>
          </cell>
          <cell r="H339" t="str">
            <v>郑州理工职业学院</v>
          </cell>
          <cell r="I339" t="str">
            <v>大数据技术与应用</v>
          </cell>
          <cell r="J339" t="str">
            <v>在校期间曾享受助学贷款</v>
          </cell>
          <cell r="K339" t="str">
            <v>叶县昆阳镇南街</v>
          </cell>
          <cell r="L339" t="str">
            <v>【平顶山】叶县叶邑镇人民政府</v>
          </cell>
        </row>
        <row r="339">
          <cell r="N339">
            <v>17629656514</v>
          </cell>
          <cell r="O339" t="str">
            <v>20221008-20251007</v>
          </cell>
          <cell r="P339" t="str">
            <v>平顶山市一凡人力资源有限公司</v>
          </cell>
        </row>
        <row r="340">
          <cell r="C340" t="str">
            <v>410422199809298161</v>
          </cell>
          <cell r="D340" t="str">
            <v>女</v>
          </cell>
          <cell r="E340">
            <v>24</v>
          </cell>
          <cell r="F340" t="str">
            <v>专科</v>
          </cell>
          <cell r="G340">
            <v>20210701</v>
          </cell>
          <cell r="H340" t="str">
            <v>焦作师范高等专科学校</v>
          </cell>
          <cell r="I340" t="str">
            <v>语文教育</v>
          </cell>
          <cell r="J340" t="str">
            <v>登记失业半年以上</v>
          </cell>
          <cell r="K340" t="str">
            <v>叶县辛店镇中邢村</v>
          </cell>
          <cell r="L340" t="str">
            <v>【平顶山】叶县辛店镇人民政府</v>
          </cell>
        </row>
        <row r="340">
          <cell r="N340">
            <v>13383998628</v>
          </cell>
          <cell r="O340" t="str">
            <v>20221008-20251007</v>
          </cell>
          <cell r="P340" t="str">
            <v>叶县天安人力资源有限公司</v>
          </cell>
        </row>
        <row r="341">
          <cell r="C341" t="str">
            <v>410422199910298668</v>
          </cell>
          <cell r="D341" t="str">
            <v>女</v>
          </cell>
          <cell r="E341">
            <v>23</v>
          </cell>
          <cell r="F341" t="str">
            <v>本科</v>
          </cell>
          <cell r="G341">
            <v>20220701</v>
          </cell>
          <cell r="H341" t="str">
            <v>商丘工学院</v>
          </cell>
          <cell r="I341" t="str">
            <v>学前教育</v>
          </cell>
          <cell r="J341" t="str">
            <v>正在享受城镇最低生活保障待遇家庭</v>
          </cell>
          <cell r="K341" t="str">
            <v>叶县叶邑镇</v>
          </cell>
          <cell r="L341" t="str">
            <v>【平顶山】叶县辛店镇人民政府</v>
          </cell>
        </row>
        <row r="341">
          <cell r="N341">
            <v>15738997279</v>
          </cell>
          <cell r="O341" t="str">
            <v>20221008-20251007</v>
          </cell>
          <cell r="P341" t="str">
            <v>叶县天安人力资源有限公司</v>
          </cell>
        </row>
        <row r="342">
          <cell r="C342" t="str">
            <v>410422200103230021</v>
          </cell>
          <cell r="D342" t="str">
            <v>女</v>
          </cell>
          <cell r="E342">
            <v>21</v>
          </cell>
          <cell r="F342" t="str">
            <v>专科</v>
          </cell>
          <cell r="G342">
            <v>20220701</v>
          </cell>
          <cell r="H342" t="str">
            <v>平顶山工业职业技术学院</v>
          </cell>
          <cell r="I342" t="str">
            <v>环境艺术设计</v>
          </cell>
          <cell r="J342" t="str">
            <v>单亲家庭或孤儿</v>
          </cell>
          <cell r="K342" t="str">
            <v>叶县龙翔小区</v>
          </cell>
          <cell r="L342" t="str">
            <v>叶县文化广电和旅游局</v>
          </cell>
        </row>
        <row r="342">
          <cell r="N342">
            <v>18236610995</v>
          </cell>
          <cell r="O342" t="str">
            <v>20221008-20251007</v>
          </cell>
          <cell r="P342" t="str">
            <v>叶县悦诚人力资源有限公司</v>
          </cell>
        </row>
        <row r="343">
          <cell r="C343" t="str">
            <v>410422200110300024</v>
          </cell>
          <cell r="D343" t="str">
            <v>女</v>
          </cell>
          <cell r="E343">
            <v>21</v>
          </cell>
          <cell r="F343" t="str">
            <v>专科</v>
          </cell>
          <cell r="G343">
            <v>20220630</v>
          </cell>
          <cell r="H343" t="str">
            <v>郑州科技学院</v>
          </cell>
          <cell r="I343" t="str">
            <v>商务英语</v>
          </cell>
          <cell r="J343" t="str">
            <v>正在享受城镇最低生活保障待遇家庭</v>
          </cell>
          <cell r="K343" t="str">
            <v>叶县昆阳镇公安后街</v>
          </cell>
          <cell r="L343" t="str">
            <v>叶县文化广电和旅游局</v>
          </cell>
        </row>
        <row r="343">
          <cell r="N343">
            <v>13393791618</v>
          </cell>
          <cell r="O343" t="str">
            <v>20221008-20251007</v>
          </cell>
          <cell r="P343" t="str">
            <v>叶县悦诚人力资源有限公司</v>
          </cell>
        </row>
        <row r="344">
          <cell r="C344" t="str">
            <v>410422199704182226</v>
          </cell>
          <cell r="D344" t="str">
            <v>女</v>
          </cell>
          <cell r="E344">
            <v>25</v>
          </cell>
          <cell r="F344" t="str">
            <v>本科</v>
          </cell>
          <cell r="G344">
            <v>20210701</v>
          </cell>
          <cell r="H344" t="str">
            <v>平顶山学院</v>
          </cell>
          <cell r="I344" t="str">
            <v>美术学</v>
          </cell>
          <cell r="J344" t="str">
            <v>在校期间曾享受助学贷款</v>
          </cell>
          <cell r="K344" t="str">
            <v>叶县九龙路中山佳居</v>
          </cell>
          <cell r="L344" t="str">
            <v>叶县文化广电和旅游局</v>
          </cell>
        </row>
        <row r="344">
          <cell r="N344">
            <v>15136908803</v>
          </cell>
          <cell r="O344" t="str">
            <v>20221008-20251007</v>
          </cell>
          <cell r="P344" t="str">
            <v>叶县悦诚人力资源有限公司</v>
          </cell>
          <cell r="Q344">
            <v>20250407</v>
          </cell>
        </row>
        <row r="345">
          <cell r="C345" t="str">
            <v>410422199905218125</v>
          </cell>
          <cell r="D345" t="str">
            <v>女</v>
          </cell>
          <cell r="E345">
            <v>23</v>
          </cell>
          <cell r="F345" t="str">
            <v>本科</v>
          </cell>
          <cell r="G345">
            <v>20210701</v>
          </cell>
          <cell r="H345" t="str">
            <v>河南理工大学</v>
          </cell>
          <cell r="I345" t="str">
            <v>市场营销</v>
          </cell>
          <cell r="J345" t="str">
            <v>父母长期患病基本丧失劳动能力</v>
          </cell>
          <cell r="K345" t="str">
            <v>叶县龚店乡</v>
          </cell>
          <cell r="L345" t="str">
            <v>叶县文化广电和旅游局</v>
          </cell>
        </row>
        <row r="345">
          <cell r="N345">
            <v>18339199323</v>
          </cell>
          <cell r="O345" t="str">
            <v>20221008-20251007</v>
          </cell>
          <cell r="P345" t="str">
            <v>叶县悦诚人力资源有限公司</v>
          </cell>
          <cell r="Q345">
            <v>20240318</v>
          </cell>
        </row>
        <row r="346">
          <cell r="C346" t="str">
            <v>410422200007030046</v>
          </cell>
          <cell r="D346" t="str">
            <v>女</v>
          </cell>
          <cell r="E346">
            <v>22</v>
          </cell>
          <cell r="F346" t="str">
            <v>本科</v>
          </cell>
          <cell r="G346">
            <v>20220701</v>
          </cell>
          <cell r="H346" t="str">
            <v>平顶山学院</v>
          </cell>
          <cell r="I346" t="str">
            <v>美术学</v>
          </cell>
          <cell r="J346" t="str">
            <v>父母长期患病基本丧失劳动能力</v>
          </cell>
          <cell r="K346" t="str">
            <v>叶县中心国际城</v>
          </cell>
          <cell r="L346" t="str">
            <v>叶县文化广电和旅游局</v>
          </cell>
        </row>
        <row r="346">
          <cell r="N346">
            <v>13283062782</v>
          </cell>
          <cell r="O346" t="str">
            <v>20221008-20251007</v>
          </cell>
          <cell r="P346" t="str">
            <v>叶县悦诚人力资源有限公司</v>
          </cell>
          <cell r="Q346">
            <v>20230823</v>
          </cell>
        </row>
        <row r="347">
          <cell r="C347" t="str">
            <v>410422199902139165</v>
          </cell>
          <cell r="D347" t="str">
            <v>女</v>
          </cell>
          <cell r="E347">
            <v>23</v>
          </cell>
          <cell r="F347" t="str">
            <v>本科</v>
          </cell>
          <cell r="G347">
            <v>20220701</v>
          </cell>
          <cell r="H347" t="str">
            <v>郑州升达经贸管理学院</v>
          </cell>
          <cell r="I347" t="str">
            <v>旅游管理</v>
          </cell>
          <cell r="J347" t="str">
            <v>残疾人家庭</v>
          </cell>
          <cell r="K347" t="str">
            <v>叶县城关乡孙湾村</v>
          </cell>
          <cell r="L347" t="str">
            <v>叶县文化广电和旅游局</v>
          </cell>
        </row>
        <row r="347">
          <cell r="N347">
            <v>17760778435</v>
          </cell>
          <cell r="O347" t="str">
            <v>20221008-20251007</v>
          </cell>
          <cell r="P347" t="str">
            <v>叶县悦诚人力资源有限公司</v>
          </cell>
          <cell r="Q347">
            <v>20240327</v>
          </cell>
        </row>
        <row r="348">
          <cell r="C348" t="str">
            <v>41042219990515001X</v>
          </cell>
          <cell r="D348" t="str">
            <v>男</v>
          </cell>
          <cell r="E348">
            <v>23</v>
          </cell>
          <cell r="F348" t="str">
            <v>专科</v>
          </cell>
          <cell r="G348">
            <v>20220701</v>
          </cell>
          <cell r="H348" t="str">
            <v>南阳职业学院</v>
          </cell>
          <cell r="I348" t="str">
            <v>市场营销</v>
          </cell>
          <cell r="J348" t="str">
            <v>单亲家庭或孤儿</v>
          </cell>
          <cell r="K348" t="str">
            <v>叶县西李庄</v>
          </cell>
          <cell r="L348" t="str">
            <v>叶县文化广电和旅游局</v>
          </cell>
        </row>
        <row r="348">
          <cell r="N348">
            <v>17814657770</v>
          </cell>
          <cell r="O348" t="str">
            <v>20221008-20251007</v>
          </cell>
          <cell r="P348" t="str">
            <v>叶县悦诚人力资源有限公司</v>
          </cell>
        </row>
        <row r="349">
          <cell r="C349" t="str">
            <v>410422199912137024</v>
          </cell>
          <cell r="D349" t="str">
            <v>女</v>
          </cell>
          <cell r="E349">
            <v>22</v>
          </cell>
          <cell r="F349" t="str">
            <v>本科</v>
          </cell>
          <cell r="G349">
            <v>20210701</v>
          </cell>
          <cell r="H349" t="str">
            <v>信阳学院</v>
          </cell>
          <cell r="I349" t="str">
            <v>小学教育</v>
          </cell>
          <cell r="J349" t="str">
            <v>在校期间曾享受助学贷款</v>
          </cell>
          <cell r="K349" t="str">
            <v>叶县廉村镇刘店村</v>
          </cell>
          <cell r="L349" t="str">
            <v>叶县文化广电和旅游局</v>
          </cell>
        </row>
        <row r="349">
          <cell r="N349">
            <v>15137619170</v>
          </cell>
          <cell r="O349" t="str">
            <v>20221008-20251007</v>
          </cell>
          <cell r="P349" t="str">
            <v>叶县悦诚人力资源有限公司</v>
          </cell>
        </row>
        <row r="350">
          <cell r="C350" t="str">
            <v>410422200004270044</v>
          </cell>
          <cell r="D350" t="str">
            <v>女</v>
          </cell>
          <cell r="E350">
            <v>22</v>
          </cell>
          <cell r="F350" t="str">
            <v>专科</v>
          </cell>
          <cell r="G350">
            <v>20220701</v>
          </cell>
          <cell r="H350" t="str">
            <v>平顶山工业职业技术学院</v>
          </cell>
          <cell r="I350" t="str">
            <v>音乐表演</v>
          </cell>
          <cell r="J350" t="str">
            <v>单亲家庭或孤儿</v>
          </cell>
          <cell r="K350" t="str">
            <v>叶县南关火车站路</v>
          </cell>
          <cell r="L350" t="str">
            <v>叶县文化广电和旅游局</v>
          </cell>
        </row>
        <row r="350">
          <cell r="N350">
            <v>17624567236</v>
          </cell>
          <cell r="O350" t="str">
            <v>20221008-20251007</v>
          </cell>
          <cell r="P350" t="str">
            <v>叶县悦诚人力资源有限公司</v>
          </cell>
        </row>
        <row r="351">
          <cell r="C351" t="str">
            <v>410422199911178203</v>
          </cell>
          <cell r="D351" t="str">
            <v>女</v>
          </cell>
          <cell r="E351">
            <v>22</v>
          </cell>
          <cell r="F351" t="str">
            <v>专科</v>
          </cell>
          <cell r="G351">
            <v>20220701</v>
          </cell>
          <cell r="H351" t="str">
            <v>焦作工贸职业学院</v>
          </cell>
          <cell r="I351" t="str">
            <v>旅游管理</v>
          </cell>
          <cell r="J351" t="str">
            <v>父母长期患病基本丧失劳动能力</v>
          </cell>
          <cell r="K351" t="str">
            <v>叶县程庄村</v>
          </cell>
          <cell r="L351" t="str">
            <v>叶县文化广电和旅游局</v>
          </cell>
        </row>
        <row r="351">
          <cell r="N351">
            <v>18937511509</v>
          </cell>
          <cell r="O351" t="str">
            <v>20221008-20251007</v>
          </cell>
          <cell r="P351" t="str">
            <v>叶县悦诚人力资源有限公司</v>
          </cell>
          <cell r="Q351">
            <v>20250322</v>
          </cell>
        </row>
        <row r="352">
          <cell r="C352" t="str">
            <v>410422200011057620</v>
          </cell>
          <cell r="D352" t="str">
            <v>女</v>
          </cell>
          <cell r="E352">
            <v>21</v>
          </cell>
          <cell r="F352" t="str">
            <v>本科</v>
          </cell>
          <cell r="G352">
            <v>20220701</v>
          </cell>
          <cell r="H352" t="str">
            <v>郑州师范学院</v>
          </cell>
          <cell r="I352" t="str">
            <v>商务英语</v>
          </cell>
          <cell r="J352" t="str">
            <v>正在享受城镇最低生活保障待遇家庭</v>
          </cell>
          <cell r="K352" t="str">
            <v>叶县昆阳镇北关</v>
          </cell>
          <cell r="L352" t="str">
            <v>叶县文化广电和旅游局</v>
          </cell>
        </row>
        <row r="352">
          <cell r="N352">
            <v>15515777045</v>
          </cell>
          <cell r="O352" t="str">
            <v>20221008-20251007</v>
          </cell>
          <cell r="P352" t="str">
            <v>叶县悦诚人力资源有限公司</v>
          </cell>
        </row>
        <row r="353">
          <cell r="C353" t="str">
            <v>41042219991222008X</v>
          </cell>
          <cell r="D353" t="str">
            <v>女</v>
          </cell>
          <cell r="E353">
            <v>22</v>
          </cell>
          <cell r="F353" t="str">
            <v>专科</v>
          </cell>
          <cell r="G353">
            <v>20220701</v>
          </cell>
          <cell r="H353" t="str">
            <v>漯河食品职业学院</v>
          </cell>
          <cell r="I353" t="str">
            <v>视觉传播设计与制作</v>
          </cell>
          <cell r="J353" t="str">
            <v>单亲家庭或孤儿</v>
          </cell>
          <cell r="K353" t="str">
            <v>叶县昆阳镇南大街</v>
          </cell>
          <cell r="L353" t="str">
            <v>叶县文化广电和旅游局</v>
          </cell>
        </row>
        <row r="353">
          <cell r="N353">
            <v>17839380151</v>
          </cell>
          <cell r="O353" t="str">
            <v>20221008-20251007</v>
          </cell>
          <cell r="P353" t="str">
            <v>叶县悦诚人力资源有限公司</v>
          </cell>
        </row>
        <row r="354">
          <cell r="C354" t="str">
            <v>410422199909010030</v>
          </cell>
          <cell r="D354" t="str">
            <v>男</v>
          </cell>
          <cell r="E354">
            <v>23</v>
          </cell>
          <cell r="F354" t="str">
            <v>专科</v>
          </cell>
          <cell r="G354">
            <v>20210701</v>
          </cell>
          <cell r="H354" t="str">
            <v>周口职业技术学院</v>
          </cell>
          <cell r="I354" t="str">
            <v>医学影像技术</v>
          </cell>
          <cell r="J354" t="str">
            <v>正在享受城镇最低生活保障待遇家庭</v>
          </cell>
          <cell r="K354" t="str">
            <v>叶县昆阳镇北大街</v>
          </cell>
          <cell r="L354" t="str">
            <v>叶县卫生健康委员会</v>
          </cell>
        </row>
        <row r="354">
          <cell r="N354">
            <v>15136930718</v>
          </cell>
          <cell r="O354" t="str">
            <v>20221008-20251007</v>
          </cell>
          <cell r="P354" t="str">
            <v>平顶山市一凡人力资源有限公司</v>
          </cell>
          <cell r="Q354">
            <v>20230228</v>
          </cell>
        </row>
        <row r="355">
          <cell r="C355" t="str">
            <v>410422200109280011</v>
          </cell>
          <cell r="D355" t="str">
            <v>男</v>
          </cell>
          <cell r="E355">
            <v>21</v>
          </cell>
          <cell r="F355" t="str">
            <v>专科</v>
          </cell>
          <cell r="G355">
            <v>20220701</v>
          </cell>
          <cell r="H355" t="str">
            <v>河南中医药大学</v>
          </cell>
          <cell r="I355" t="str">
            <v>针灸推拿</v>
          </cell>
          <cell r="J355" t="str">
            <v>残疾人家庭</v>
          </cell>
          <cell r="K355" t="str">
            <v>叶县昆阳花园</v>
          </cell>
          <cell r="L355" t="str">
            <v>叶县卫生健康委员会</v>
          </cell>
        </row>
        <row r="355">
          <cell r="N355">
            <v>19939090529</v>
          </cell>
          <cell r="O355" t="str">
            <v>20221008-20251007</v>
          </cell>
          <cell r="P355" t="str">
            <v>平顶山市一凡人力资源有限公司</v>
          </cell>
          <cell r="Q355">
            <v>20230228</v>
          </cell>
        </row>
        <row r="356">
          <cell r="C356" t="str">
            <v>410422200003080038</v>
          </cell>
          <cell r="D356" t="str">
            <v>男</v>
          </cell>
          <cell r="E356">
            <v>22</v>
          </cell>
          <cell r="F356" t="str">
            <v>专科</v>
          </cell>
          <cell r="G356">
            <v>20220701</v>
          </cell>
          <cell r="H356" t="str">
            <v>郑州黄河护理职业学院</v>
          </cell>
          <cell r="I356" t="str">
            <v>康复治疗技术</v>
          </cell>
          <cell r="J356" t="str">
            <v>父母长期患病基本丧失劳动能力</v>
          </cell>
          <cell r="K356" t="str">
            <v>叶县昆阳镇西李庄</v>
          </cell>
          <cell r="L356" t="str">
            <v>叶县卫生健康委员会</v>
          </cell>
        </row>
        <row r="356">
          <cell r="N356">
            <v>17698280789</v>
          </cell>
          <cell r="O356" t="str">
            <v>20221008-20251007</v>
          </cell>
          <cell r="P356" t="str">
            <v>平顶山市一凡人力资源有限公司</v>
          </cell>
          <cell r="Q356">
            <v>20230228</v>
          </cell>
        </row>
        <row r="357">
          <cell r="C357" t="str">
            <v>410422200010266543</v>
          </cell>
          <cell r="D357" t="str">
            <v>女</v>
          </cell>
          <cell r="E357">
            <v>22</v>
          </cell>
          <cell r="F357" t="str">
            <v>专科</v>
          </cell>
          <cell r="G357">
            <v>20220701</v>
          </cell>
          <cell r="H357" t="str">
            <v>郑州黄河护理职业学院</v>
          </cell>
          <cell r="I357" t="str">
            <v>护理</v>
          </cell>
          <cell r="J357" t="str">
            <v>农村建档立卡脱贫户家庭</v>
          </cell>
          <cell r="K357" t="str">
            <v>叶县水寨乡</v>
          </cell>
          <cell r="L357" t="str">
            <v>叶县卫生健康委员会</v>
          </cell>
        </row>
        <row r="357">
          <cell r="N357">
            <v>18749662918</v>
          </cell>
          <cell r="O357" t="str">
            <v>20221008-20251007</v>
          </cell>
          <cell r="P357" t="str">
            <v>平顶山市一凡人力资源有限公司</v>
          </cell>
          <cell r="Q357">
            <v>20230103</v>
          </cell>
        </row>
        <row r="358">
          <cell r="C358" t="str">
            <v>411121200107037083</v>
          </cell>
          <cell r="D358" t="str">
            <v>女</v>
          </cell>
          <cell r="E358">
            <v>21</v>
          </cell>
          <cell r="F358" t="str">
            <v>专科</v>
          </cell>
          <cell r="G358">
            <v>20220701</v>
          </cell>
          <cell r="H358" t="str">
            <v>漯河医学高等专科学校</v>
          </cell>
          <cell r="I358" t="str">
            <v>医学影像技术</v>
          </cell>
          <cell r="J358" t="str">
            <v>在校期间曾享受助学贷款</v>
          </cell>
          <cell r="K358" t="str">
            <v>叶县盐都街道办事处曹庄</v>
          </cell>
          <cell r="L358" t="str">
            <v>叶县卫生健康委员会</v>
          </cell>
        </row>
        <row r="358">
          <cell r="N358">
            <v>13193910883</v>
          </cell>
          <cell r="O358" t="str">
            <v>20221008-20251007</v>
          </cell>
          <cell r="P358" t="str">
            <v>平顶山市一凡人力资源有限公司</v>
          </cell>
          <cell r="Q358">
            <v>20230228</v>
          </cell>
        </row>
        <row r="359">
          <cell r="C359" t="str">
            <v>410422199805287625</v>
          </cell>
          <cell r="D359" t="str">
            <v>女</v>
          </cell>
          <cell r="E359">
            <v>24</v>
          </cell>
          <cell r="F359" t="str">
            <v>专科</v>
          </cell>
          <cell r="G359">
            <v>20210701</v>
          </cell>
          <cell r="H359" t="str">
            <v>三门峡职业技术学院</v>
          </cell>
          <cell r="I359" t="str">
            <v>护理</v>
          </cell>
          <cell r="J359" t="str">
            <v>父母双方下岗失业目前仍未就业</v>
          </cell>
          <cell r="K359" t="str">
            <v>叶县邓李乡</v>
          </cell>
          <cell r="L359" t="str">
            <v>叶县卫生健康委员会</v>
          </cell>
        </row>
        <row r="359">
          <cell r="N359">
            <v>15037552895</v>
          </cell>
          <cell r="O359" t="str">
            <v>20221008-20251007</v>
          </cell>
          <cell r="P359" t="str">
            <v>平顶山市一凡人力资源有限公司</v>
          </cell>
          <cell r="Q359">
            <v>20230928</v>
          </cell>
        </row>
        <row r="360">
          <cell r="C360" t="str">
            <v>410422200102120015</v>
          </cell>
          <cell r="D360" t="str">
            <v>男</v>
          </cell>
          <cell r="E360">
            <v>21</v>
          </cell>
          <cell r="F360" t="str">
            <v>专科</v>
          </cell>
          <cell r="G360">
            <v>20220701</v>
          </cell>
          <cell r="H360" t="str">
            <v>开封文化艺术学院</v>
          </cell>
          <cell r="I360" t="str">
            <v>表演艺术</v>
          </cell>
          <cell r="J360" t="str">
            <v>单亲家庭或孤儿</v>
          </cell>
          <cell r="K360" t="str">
            <v>叶县悦来街政府家属楼</v>
          </cell>
          <cell r="L360" t="str">
            <v>【平顶山】中共叶县县委党史研究室</v>
          </cell>
        </row>
        <row r="360">
          <cell r="N360">
            <v>15637579989</v>
          </cell>
          <cell r="O360" t="str">
            <v>20221008-20251007</v>
          </cell>
          <cell r="P360" t="str">
            <v>叶县天安人力资源有限公司</v>
          </cell>
          <cell r="Q360">
            <v>20230925</v>
          </cell>
        </row>
        <row r="361">
          <cell r="C361" t="str">
            <v>410426199902084016</v>
          </cell>
          <cell r="D361" t="str">
            <v>男</v>
          </cell>
          <cell r="E361">
            <v>23</v>
          </cell>
          <cell r="F361" t="str">
            <v>本科</v>
          </cell>
          <cell r="G361">
            <v>20210701</v>
          </cell>
          <cell r="H361" t="str">
            <v>河南财金融学院</v>
          </cell>
          <cell r="I361" t="str">
            <v>视觉传达设计</v>
          </cell>
          <cell r="J361" t="str">
            <v>在校期间曾享受助学贷款</v>
          </cell>
          <cell r="K361" t="str">
            <v>叶县九龙农贸家属院</v>
          </cell>
          <cell r="L361" t="str">
            <v>【平顶山】中共叶县县委党史研究室</v>
          </cell>
        </row>
        <row r="361">
          <cell r="N361">
            <v>18317612642</v>
          </cell>
          <cell r="O361" t="str">
            <v>20221008-20251007</v>
          </cell>
          <cell r="P361" t="str">
            <v>叶县天安人力资源有限公司</v>
          </cell>
        </row>
        <row r="362">
          <cell r="C362" t="str">
            <v>410422200104230015</v>
          </cell>
          <cell r="D362" t="str">
            <v>男</v>
          </cell>
          <cell r="E362">
            <v>21</v>
          </cell>
          <cell r="F362" t="str">
            <v>专科</v>
          </cell>
          <cell r="G362">
            <v>20220701</v>
          </cell>
          <cell r="H362" t="str">
            <v>河南建筑职业技术学院</v>
          </cell>
          <cell r="I362" t="str">
            <v>地下与隧道工程技术</v>
          </cell>
          <cell r="J362" t="str">
            <v>在校期间曾享受助学贷款</v>
          </cell>
          <cell r="K362" t="str">
            <v>叶县昆阳镇南关自由路</v>
          </cell>
          <cell r="L362" t="str">
            <v>【平顶山】中共叶县县委党史研究室</v>
          </cell>
        </row>
        <row r="362">
          <cell r="N362">
            <v>13303909383</v>
          </cell>
          <cell r="O362" t="str">
            <v>20221008-20251007</v>
          </cell>
          <cell r="P362" t="str">
            <v>叶县天安人力资源有限公司</v>
          </cell>
          <cell r="Q362">
            <v>20240331</v>
          </cell>
        </row>
        <row r="363">
          <cell r="C363" t="str">
            <v>410422199907260028</v>
          </cell>
          <cell r="D363" t="str">
            <v>女</v>
          </cell>
          <cell r="E363">
            <v>23</v>
          </cell>
          <cell r="F363" t="str">
            <v>专科</v>
          </cell>
          <cell r="G363">
            <v>20220630</v>
          </cell>
          <cell r="H363" t="str">
            <v>南阳农业职业学院</v>
          </cell>
          <cell r="I363" t="str">
            <v>音乐表演</v>
          </cell>
          <cell r="J363" t="str">
            <v>正在享受城镇最低生活保障待遇家庭</v>
          </cell>
          <cell r="K363" t="str">
            <v>叶县美好家园</v>
          </cell>
          <cell r="L363" t="str">
            <v>叶县退役军人事务局</v>
          </cell>
        </row>
        <row r="363">
          <cell r="N363">
            <v>17516559871</v>
          </cell>
          <cell r="O363" t="str">
            <v>20221008-20251007</v>
          </cell>
          <cell r="P363" t="str">
            <v>平顶山市一凡人力资源有限公司</v>
          </cell>
        </row>
        <row r="364">
          <cell r="C364" t="str">
            <v>410422199804041818</v>
          </cell>
          <cell r="D364" t="str">
            <v>男</v>
          </cell>
          <cell r="E364">
            <v>24</v>
          </cell>
          <cell r="F364" t="str">
            <v>本科</v>
          </cell>
          <cell r="G364">
            <v>20220701</v>
          </cell>
          <cell r="H364" t="str">
            <v>郑州经贸学院</v>
          </cell>
          <cell r="I364" t="str">
            <v>计算机科学与技术</v>
          </cell>
          <cell r="J364" t="str">
            <v>在校期间曾享受助学贷款</v>
          </cell>
          <cell r="K364" t="str">
            <v>叶县化肥厂</v>
          </cell>
          <cell r="L364" t="str">
            <v>叶县退役军人事务局</v>
          </cell>
        </row>
        <row r="364">
          <cell r="N364">
            <v>17530804611</v>
          </cell>
          <cell r="O364" t="str">
            <v>20221008-20251007</v>
          </cell>
          <cell r="P364" t="str">
            <v>平顶山市一凡人力资源有限公司</v>
          </cell>
          <cell r="Q364">
            <v>20230721</v>
          </cell>
        </row>
        <row r="365">
          <cell r="C365" t="str">
            <v>410422199806060019</v>
          </cell>
          <cell r="D365" t="str">
            <v>男</v>
          </cell>
          <cell r="E365">
            <v>24</v>
          </cell>
          <cell r="F365" t="str">
            <v>本科</v>
          </cell>
          <cell r="G365">
            <v>20210630</v>
          </cell>
          <cell r="H365" t="str">
            <v>井冈山大学</v>
          </cell>
          <cell r="I365" t="str">
            <v>中共党史</v>
          </cell>
          <cell r="J365" t="str">
            <v>单亲家庭或孤儿</v>
          </cell>
          <cell r="K365" t="str">
            <v>叶县健康路169号</v>
          </cell>
          <cell r="L365" t="str">
            <v>叶县退役军人事务局</v>
          </cell>
        </row>
        <row r="365">
          <cell r="N365">
            <v>13027561660</v>
          </cell>
          <cell r="O365" t="str">
            <v>20221008-20251007</v>
          </cell>
          <cell r="P365" t="str">
            <v>平顶山市一凡人力资源有限公司</v>
          </cell>
          <cell r="Q365">
            <v>20230627</v>
          </cell>
        </row>
        <row r="366">
          <cell r="C366" t="str">
            <v>410422200002121520</v>
          </cell>
          <cell r="D366" t="str">
            <v>女</v>
          </cell>
          <cell r="E366">
            <v>22</v>
          </cell>
          <cell r="F366" t="str">
            <v>本科</v>
          </cell>
          <cell r="G366">
            <v>20220701</v>
          </cell>
          <cell r="H366" t="str">
            <v>郑州商学院</v>
          </cell>
          <cell r="I366" t="str">
            <v>学前教育</v>
          </cell>
          <cell r="J366" t="str">
            <v>在校期间曾享受助学贷款</v>
          </cell>
          <cell r="K366" t="str">
            <v>叶县御龙湾</v>
          </cell>
          <cell r="L366" t="str">
            <v>【平顶山】叶县水利局</v>
          </cell>
        </row>
        <row r="366">
          <cell r="N366">
            <v>15038883256</v>
          </cell>
          <cell r="O366" t="str">
            <v>20221008-20251007</v>
          </cell>
          <cell r="P366" t="str">
            <v>平顶山市一凡人力资源有限公司</v>
          </cell>
          <cell r="Q366">
            <v>20230818</v>
          </cell>
        </row>
        <row r="367">
          <cell r="C367" t="str">
            <v>410422199911219175</v>
          </cell>
          <cell r="D367" t="str">
            <v>男</v>
          </cell>
          <cell r="E367">
            <v>22</v>
          </cell>
          <cell r="F367" t="str">
            <v>本科</v>
          </cell>
          <cell r="G367">
            <v>20220701</v>
          </cell>
          <cell r="H367" t="str">
            <v>黄河交通学院</v>
          </cell>
          <cell r="I367" t="str">
            <v>汽车维修工程教育</v>
          </cell>
          <cell r="J367" t="str">
            <v>在校期间曾享受助学贷款</v>
          </cell>
          <cell r="K367" t="str">
            <v>叶县九龙街道典庄</v>
          </cell>
          <cell r="L367" t="str">
            <v>【平顶山】叶县水利局</v>
          </cell>
        </row>
        <row r="367">
          <cell r="N367">
            <v>15938928767</v>
          </cell>
          <cell r="O367" t="str">
            <v>20221008-20251007</v>
          </cell>
          <cell r="P367" t="str">
            <v>平顶山市一凡人力资源有限公司</v>
          </cell>
        </row>
        <row r="368">
          <cell r="C368" t="str">
            <v>410422199909080047</v>
          </cell>
          <cell r="D368" t="str">
            <v>女</v>
          </cell>
          <cell r="E368">
            <v>23</v>
          </cell>
          <cell r="F368" t="str">
            <v>本科</v>
          </cell>
          <cell r="G368">
            <v>20220630</v>
          </cell>
          <cell r="H368" t="str">
            <v>河南牧业经济学院</v>
          </cell>
          <cell r="I368" t="str">
            <v>物流管理</v>
          </cell>
          <cell r="J368" t="str">
            <v>父母长期患病基本丧失劳动能力</v>
          </cell>
          <cell r="K368" t="str">
            <v>叶县闸西北路68号</v>
          </cell>
          <cell r="L368" t="str">
            <v>叶县社会保险事业局机关事业中心</v>
          </cell>
        </row>
        <row r="368">
          <cell r="N368">
            <v>18239736567</v>
          </cell>
          <cell r="O368" t="str">
            <v>20221008-20251007</v>
          </cell>
          <cell r="P368" t="str">
            <v>叶县悦诚人力资源有限公司</v>
          </cell>
        </row>
        <row r="369">
          <cell r="C369" t="str">
            <v>410422200107200022</v>
          </cell>
          <cell r="D369" t="str">
            <v>女</v>
          </cell>
          <cell r="E369">
            <v>21</v>
          </cell>
          <cell r="F369" t="str">
            <v>专科</v>
          </cell>
          <cell r="G369">
            <v>20220701</v>
          </cell>
          <cell r="H369" t="str">
            <v>商丘职业技术学院</v>
          </cell>
          <cell r="I369" t="str">
            <v>语文教育</v>
          </cell>
          <cell r="J369" t="str">
            <v>正在享受城镇最低生活保障待遇家庭</v>
          </cell>
          <cell r="K369" t="str">
            <v>叶县昆阳镇程庄</v>
          </cell>
          <cell r="L369" t="str">
            <v>叶县社会保险事业局机关事业中心</v>
          </cell>
        </row>
        <row r="369">
          <cell r="N369">
            <v>18336990872</v>
          </cell>
          <cell r="O369" t="str">
            <v>20221008-20251007</v>
          </cell>
          <cell r="P369" t="str">
            <v>叶县悦诚人力资源有限公司</v>
          </cell>
          <cell r="Q369">
            <v>20230531</v>
          </cell>
        </row>
        <row r="370">
          <cell r="C370" t="str">
            <v>410422199912100045</v>
          </cell>
          <cell r="D370" t="str">
            <v>女</v>
          </cell>
          <cell r="E370">
            <v>22</v>
          </cell>
          <cell r="F370" t="str">
            <v>本科</v>
          </cell>
          <cell r="G370">
            <v>20220630</v>
          </cell>
          <cell r="H370" t="str">
            <v>湖北经济学院法商学院</v>
          </cell>
          <cell r="I370" t="str">
            <v>会计学</v>
          </cell>
          <cell r="J370" t="str">
            <v>单亲家庭或孤儿</v>
          </cell>
          <cell r="K370" t="str">
            <v>叶县昆阳镇北关人行家属院</v>
          </cell>
          <cell r="L370" t="str">
            <v>叶县社会保险事业局机关事业中心</v>
          </cell>
        </row>
        <row r="370">
          <cell r="N370">
            <v>13733931693</v>
          </cell>
          <cell r="O370" t="str">
            <v>20221008-20251007</v>
          </cell>
          <cell r="P370" t="str">
            <v>叶县悦诚人力资源有限公司</v>
          </cell>
          <cell r="Q370">
            <v>20240625</v>
          </cell>
        </row>
        <row r="371">
          <cell r="C371" t="str">
            <v>410422200106062238</v>
          </cell>
          <cell r="D371" t="str">
            <v>男</v>
          </cell>
          <cell r="E371">
            <v>21</v>
          </cell>
          <cell r="F371" t="str">
            <v>专科</v>
          </cell>
          <cell r="G371">
            <v>20220701</v>
          </cell>
          <cell r="H371" t="str">
            <v>郑州电力高等专科学院</v>
          </cell>
          <cell r="I371" t="str">
            <v>计算机网络技术</v>
          </cell>
          <cell r="J371" t="str">
            <v>在校期间曾享受助学贷款</v>
          </cell>
          <cell r="K371" t="str">
            <v>叶县阳光棕榈园</v>
          </cell>
          <cell r="L371" t="str">
            <v>叶县社会保险事业局机关事业中心</v>
          </cell>
        </row>
        <row r="371">
          <cell r="N371">
            <v>15737560385</v>
          </cell>
          <cell r="O371" t="str">
            <v>20221008-20251007</v>
          </cell>
          <cell r="P371" t="str">
            <v>叶县悦诚人力资源有限公司</v>
          </cell>
          <cell r="Q371">
            <v>20250506</v>
          </cell>
        </row>
        <row r="372">
          <cell r="C372" t="str">
            <v>412825200006272521</v>
          </cell>
          <cell r="D372" t="str">
            <v>女</v>
          </cell>
          <cell r="E372">
            <v>22</v>
          </cell>
          <cell r="F372" t="str">
            <v>专科</v>
          </cell>
          <cell r="G372">
            <v>20210701</v>
          </cell>
          <cell r="H372" t="str">
            <v>驻马店幼儿师范高等专科学校</v>
          </cell>
          <cell r="I372" t="str">
            <v>学前教育</v>
          </cell>
          <cell r="J372" t="str">
            <v>单亲家庭或孤儿</v>
          </cell>
          <cell r="K372" t="str">
            <v>昆阳镇南大街</v>
          </cell>
          <cell r="L372" t="str">
            <v>叶县社会保险事业局机关事业中心</v>
          </cell>
        </row>
        <row r="372">
          <cell r="N372">
            <v>18935766279</v>
          </cell>
          <cell r="O372" t="str">
            <v>20221008-20251007</v>
          </cell>
          <cell r="P372" t="str">
            <v>叶县悦诚人力资源有限公司</v>
          </cell>
        </row>
        <row r="373">
          <cell r="C373" t="str">
            <v>41042219980901224X</v>
          </cell>
          <cell r="D373" t="str">
            <v>女</v>
          </cell>
          <cell r="E373">
            <v>24</v>
          </cell>
          <cell r="F373" t="str">
            <v>本科</v>
          </cell>
          <cell r="G373">
            <v>20210701</v>
          </cell>
          <cell r="H373" t="str">
            <v>平顶山学院</v>
          </cell>
          <cell r="I373" t="str">
            <v>广播电视编导</v>
          </cell>
          <cell r="J373" t="str">
            <v>登记失业半年以上</v>
          </cell>
          <cell r="K373" t="str">
            <v>叶县任店镇后营村</v>
          </cell>
          <cell r="L373" t="str">
            <v>叶县融媒体中心</v>
          </cell>
        </row>
        <row r="373">
          <cell r="N373">
            <v>15516047088</v>
          </cell>
          <cell r="O373" t="str">
            <v>20221008-20251007</v>
          </cell>
          <cell r="P373" t="str">
            <v>叶县悦诚人力资源有限公司</v>
          </cell>
          <cell r="Q373">
            <v>20230417</v>
          </cell>
        </row>
        <row r="374">
          <cell r="C374" t="str">
            <v>410422200011098123</v>
          </cell>
          <cell r="D374" t="str">
            <v>女</v>
          </cell>
          <cell r="E374">
            <v>21</v>
          </cell>
          <cell r="F374" t="str">
            <v>专科</v>
          </cell>
          <cell r="G374">
            <v>20210701</v>
          </cell>
          <cell r="H374" t="str">
            <v>漯河职业技术学院</v>
          </cell>
          <cell r="I374" t="str">
            <v>旅游管理</v>
          </cell>
          <cell r="J374" t="str">
            <v>登记失业半年以上</v>
          </cell>
          <cell r="K374" t="str">
            <v>叶县龚店乡常李村</v>
          </cell>
          <cell r="L374" t="str">
            <v>叶县融媒体中心</v>
          </cell>
        </row>
        <row r="374">
          <cell r="N374">
            <v>18790902863</v>
          </cell>
          <cell r="O374" t="str">
            <v>20221008-20251007</v>
          </cell>
          <cell r="P374" t="str">
            <v>叶县悦诚人力资源有限公司</v>
          </cell>
        </row>
        <row r="375">
          <cell r="C375" t="str">
            <v>410422200012200011</v>
          </cell>
          <cell r="D375" t="str">
            <v>男</v>
          </cell>
          <cell r="E375">
            <v>21</v>
          </cell>
          <cell r="F375" t="str">
            <v>本科</v>
          </cell>
          <cell r="G375">
            <v>20220701</v>
          </cell>
          <cell r="H375" t="str">
            <v>商丘学院</v>
          </cell>
          <cell r="I375" t="str">
            <v>环境设计</v>
          </cell>
          <cell r="J375" t="str">
            <v>在校期间曾享受助学贷款</v>
          </cell>
          <cell r="K375" t="str">
            <v>叶县昆阳镇</v>
          </cell>
          <cell r="L375" t="str">
            <v>叶县融媒体中心</v>
          </cell>
        </row>
        <row r="375">
          <cell r="N375">
            <v>18237557893</v>
          </cell>
          <cell r="O375" t="str">
            <v>20221008-20251007</v>
          </cell>
          <cell r="P375" t="str">
            <v>叶县悦诚人力资源有限公司</v>
          </cell>
          <cell r="Q375">
            <v>20230917</v>
          </cell>
        </row>
        <row r="376">
          <cell r="C376" t="str">
            <v>410422200009209189</v>
          </cell>
          <cell r="D376" t="str">
            <v>女</v>
          </cell>
          <cell r="E376">
            <v>22</v>
          </cell>
          <cell r="F376" t="str">
            <v>本科</v>
          </cell>
          <cell r="G376">
            <v>20220701</v>
          </cell>
          <cell r="H376" t="str">
            <v>郑州工业应用技术学院</v>
          </cell>
          <cell r="I376" t="str">
            <v>国际经济与贸易</v>
          </cell>
          <cell r="J376" t="str">
            <v>在校期间曾享受助学贷款</v>
          </cell>
          <cell r="K376" t="str">
            <v>叶县叶邑镇韩庄</v>
          </cell>
          <cell r="L376" t="str">
            <v>叶县融媒体中心</v>
          </cell>
        </row>
        <row r="376">
          <cell r="N376">
            <v>17814637272</v>
          </cell>
          <cell r="O376" t="str">
            <v>20221008-20251007</v>
          </cell>
          <cell r="P376" t="str">
            <v>叶县悦诚人力资源有限公司</v>
          </cell>
        </row>
        <row r="377">
          <cell r="C377" t="str">
            <v>410422199807168646</v>
          </cell>
          <cell r="D377" t="str">
            <v>女</v>
          </cell>
          <cell r="E377">
            <v>24</v>
          </cell>
          <cell r="F377" t="str">
            <v>本科</v>
          </cell>
          <cell r="G377">
            <v>20220701</v>
          </cell>
          <cell r="H377" t="str">
            <v>郑州工商学院</v>
          </cell>
          <cell r="I377" t="str">
            <v>会计学</v>
          </cell>
          <cell r="J377" t="str">
            <v>正在享受城镇最低生活保障待遇家庭</v>
          </cell>
          <cell r="K377" t="str">
            <v>叶县任店镇高营村六组</v>
          </cell>
          <cell r="L377" t="str">
            <v>【平顶山】叶县任店镇人民政府</v>
          </cell>
        </row>
        <row r="377">
          <cell r="N377">
            <v>15516097411</v>
          </cell>
          <cell r="O377" t="str">
            <v>20221008-20251007</v>
          </cell>
          <cell r="P377" t="str">
            <v>叶县悦诚人力资源有限公司</v>
          </cell>
        </row>
        <row r="378">
          <cell r="C378" t="str">
            <v>410422199905253342</v>
          </cell>
          <cell r="D378" t="str">
            <v>女</v>
          </cell>
          <cell r="E378">
            <v>23</v>
          </cell>
          <cell r="F378" t="str">
            <v>专科</v>
          </cell>
          <cell r="G378">
            <v>20220701</v>
          </cell>
          <cell r="H378" t="str">
            <v>郑州升达经贸管理学院</v>
          </cell>
          <cell r="I378" t="str">
            <v>环境艺术设计</v>
          </cell>
          <cell r="J378" t="str">
            <v>残疾人家庭</v>
          </cell>
          <cell r="K378" t="str">
            <v>叶县夏李乡</v>
          </cell>
          <cell r="L378" t="str">
            <v>【平顶山】叶县任店镇人民政府</v>
          </cell>
        </row>
        <row r="378">
          <cell r="N378">
            <v>13461193118</v>
          </cell>
          <cell r="O378" t="str">
            <v>20221008-20251007</v>
          </cell>
          <cell r="P378" t="str">
            <v>叶县悦诚人力资源有限公司</v>
          </cell>
          <cell r="Q378">
            <v>20241206</v>
          </cell>
        </row>
        <row r="379">
          <cell r="C379" t="str">
            <v>410422200004282811</v>
          </cell>
          <cell r="D379" t="str">
            <v>男</v>
          </cell>
          <cell r="E379">
            <v>22</v>
          </cell>
          <cell r="F379" t="str">
            <v>本科</v>
          </cell>
          <cell r="G379">
            <v>20220701</v>
          </cell>
          <cell r="H379" t="str">
            <v>河南科技学院新科学院</v>
          </cell>
          <cell r="I379" t="str">
            <v>物流管理</v>
          </cell>
          <cell r="J379" t="str">
            <v>在校期间曾享受助学贷款</v>
          </cell>
          <cell r="K379" t="str">
            <v>叶县常村镇中马村</v>
          </cell>
          <cell r="L379" t="str">
            <v>叶县农业农村局</v>
          </cell>
        </row>
        <row r="379">
          <cell r="N379">
            <v>15037580051</v>
          </cell>
          <cell r="O379" t="str">
            <v>20221008-20251007</v>
          </cell>
          <cell r="P379" t="str">
            <v>平顶山市一凡人力资源有限公司</v>
          </cell>
          <cell r="Q379">
            <v>20240206</v>
          </cell>
        </row>
        <row r="380">
          <cell r="C380" t="str">
            <v>410422200003100027</v>
          </cell>
          <cell r="D380" t="str">
            <v>女</v>
          </cell>
          <cell r="E380">
            <v>22</v>
          </cell>
          <cell r="F380" t="str">
            <v>专科</v>
          </cell>
          <cell r="G380">
            <v>20210701</v>
          </cell>
          <cell r="H380" t="str">
            <v>黄河交通学院</v>
          </cell>
          <cell r="I380" t="str">
            <v>财务管理</v>
          </cell>
          <cell r="J380" t="str">
            <v>登记失业半年以上</v>
          </cell>
          <cell r="K380" t="str">
            <v>叶县潘寨村</v>
          </cell>
          <cell r="L380" t="str">
            <v>叶县农业农村局</v>
          </cell>
        </row>
        <row r="380">
          <cell r="N380">
            <v>18537554070</v>
          </cell>
          <cell r="O380" t="str">
            <v>20221008-20251007</v>
          </cell>
          <cell r="P380" t="str">
            <v>平顶山市一凡人力资源有限公司</v>
          </cell>
        </row>
        <row r="381">
          <cell r="C381" t="str">
            <v>410422200203290080</v>
          </cell>
          <cell r="D381" t="str">
            <v>女</v>
          </cell>
          <cell r="E381">
            <v>20</v>
          </cell>
          <cell r="F381" t="str">
            <v>专科</v>
          </cell>
          <cell r="G381">
            <v>20220701</v>
          </cell>
          <cell r="H381" t="str">
            <v>濮阳职业技术学院</v>
          </cell>
          <cell r="I381" t="str">
            <v>艺术设计</v>
          </cell>
          <cell r="J381" t="str">
            <v>父母长期患病基本丧失劳动能力</v>
          </cell>
          <cell r="K381" t="str">
            <v>叶县九龙街道东菜园</v>
          </cell>
          <cell r="L381" t="str">
            <v>【平顶山】叶县农机管理局</v>
          </cell>
        </row>
        <row r="381">
          <cell r="N381">
            <v>15517858856</v>
          </cell>
          <cell r="O381" t="str">
            <v>20221008-20251007</v>
          </cell>
          <cell r="P381" t="str">
            <v>平顶山市一凡人力资源有限公司</v>
          </cell>
          <cell r="Q381">
            <v>20221216</v>
          </cell>
        </row>
        <row r="382">
          <cell r="C382" t="str">
            <v>410422200004300039</v>
          </cell>
          <cell r="D382" t="str">
            <v>男</v>
          </cell>
          <cell r="E382">
            <v>22</v>
          </cell>
          <cell r="F382" t="str">
            <v>专科</v>
          </cell>
          <cell r="G382">
            <v>20210701</v>
          </cell>
          <cell r="H382" t="str">
            <v>郑州工商学院</v>
          </cell>
          <cell r="I382" t="str">
            <v>建筑装饰工程与技术</v>
          </cell>
          <cell r="J382" t="str">
            <v>登记失业半年以上</v>
          </cell>
          <cell r="K382" t="str">
            <v>叶县九龙路广安大道交叉口</v>
          </cell>
          <cell r="L382" t="str">
            <v>【平顶山】叶县农机管理局</v>
          </cell>
        </row>
        <row r="382">
          <cell r="N382">
            <v>19937529287</v>
          </cell>
          <cell r="O382" t="str">
            <v>20221008-20251007</v>
          </cell>
          <cell r="P382" t="str">
            <v>平顶山市一凡人力资源有限公司</v>
          </cell>
        </row>
        <row r="383">
          <cell r="C383" t="str">
            <v>410422200104030021</v>
          </cell>
          <cell r="D383" t="str">
            <v>女</v>
          </cell>
          <cell r="E383">
            <v>21</v>
          </cell>
          <cell r="F383" t="str">
            <v>专科</v>
          </cell>
          <cell r="G383">
            <v>20220630</v>
          </cell>
          <cell r="H383" t="str">
            <v>大连财经学院</v>
          </cell>
          <cell r="I383" t="str">
            <v>金融管理</v>
          </cell>
          <cell r="J383" t="str">
            <v>登记失业三个月以上</v>
          </cell>
          <cell r="K383" t="str">
            <v>叶县昆阳镇北大街闸北</v>
          </cell>
          <cell r="L383" t="str">
            <v>【平顶山】叶县农机管理局</v>
          </cell>
        </row>
        <row r="383">
          <cell r="N383">
            <v>16663755538</v>
          </cell>
          <cell r="O383" t="str">
            <v>20221008-20251007</v>
          </cell>
          <cell r="P383" t="str">
            <v>平顶山市一凡人力资源有限公司</v>
          </cell>
          <cell r="Q383">
            <v>20221214</v>
          </cell>
        </row>
        <row r="384">
          <cell r="C384" t="str">
            <v>41042219980902542X</v>
          </cell>
          <cell r="D384" t="str">
            <v>女</v>
          </cell>
          <cell r="E384">
            <v>24</v>
          </cell>
          <cell r="F384" t="str">
            <v>本科</v>
          </cell>
          <cell r="G384">
            <v>20220625</v>
          </cell>
          <cell r="H384" t="str">
            <v>龙岩学院</v>
          </cell>
          <cell r="I384" t="str">
            <v>物联网工程</v>
          </cell>
          <cell r="J384" t="str">
            <v>在校期间曾享受助学贷款</v>
          </cell>
          <cell r="K384" t="str">
            <v>叶县龙泉乡</v>
          </cell>
          <cell r="L384" t="str">
            <v>叶县农业产业服务中心</v>
          </cell>
        </row>
        <row r="384">
          <cell r="N384">
            <v>17530886039</v>
          </cell>
          <cell r="O384" t="str">
            <v>20221008-20251007</v>
          </cell>
          <cell r="P384" t="str">
            <v>平顶山市一凡人力资源有限公司</v>
          </cell>
          <cell r="Q384">
            <v>20230918</v>
          </cell>
        </row>
        <row r="385">
          <cell r="C385" t="str">
            <v>410422200102159139</v>
          </cell>
          <cell r="D385" t="str">
            <v>男</v>
          </cell>
          <cell r="E385">
            <v>21</v>
          </cell>
          <cell r="F385" t="str">
            <v>本科</v>
          </cell>
          <cell r="G385">
            <v>20220622</v>
          </cell>
          <cell r="H385" t="str">
            <v>郑州大学</v>
          </cell>
          <cell r="I385" t="str">
            <v>通信工程</v>
          </cell>
          <cell r="J385" t="str">
            <v>在校期间曾享受助学贷款</v>
          </cell>
          <cell r="K385" t="str">
            <v>叶县任店镇</v>
          </cell>
          <cell r="L385" t="str">
            <v>叶县农业产业服务中心</v>
          </cell>
        </row>
        <row r="385">
          <cell r="N385">
            <v>17530911775</v>
          </cell>
          <cell r="O385" t="str">
            <v>20221008-20251007</v>
          </cell>
          <cell r="P385" t="str">
            <v>平顶山市一凡人力资源有限公司</v>
          </cell>
        </row>
        <row r="386">
          <cell r="C386" t="str">
            <v>410422199912300020</v>
          </cell>
          <cell r="D386" t="str">
            <v>女</v>
          </cell>
          <cell r="E386">
            <v>22</v>
          </cell>
          <cell r="F386" t="str">
            <v>专科</v>
          </cell>
          <cell r="G386">
            <v>20220701</v>
          </cell>
          <cell r="H386" t="str">
            <v>河南艺术职业学院</v>
          </cell>
          <cell r="I386" t="str">
            <v>艺术设计</v>
          </cell>
          <cell r="J386" t="str">
            <v>单亲家庭或孤儿</v>
          </cell>
          <cell r="K386" t="str">
            <v>叶县东菜园</v>
          </cell>
          <cell r="L386" t="str">
            <v>叶县农业产业服务中心</v>
          </cell>
        </row>
        <row r="386">
          <cell r="N386">
            <v>13226293131</v>
          </cell>
          <cell r="O386" t="str">
            <v>20221008-20251007</v>
          </cell>
          <cell r="P386" t="str">
            <v>平顶山市一凡人力资源有限公司</v>
          </cell>
        </row>
        <row r="387">
          <cell r="C387" t="str">
            <v>410422199711157029</v>
          </cell>
          <cell r="D387" t="str">
            <v>女</v>
          </cell>
          <cell r="E387">
            <v>24</v>
          </cell>
          <cell r="F387" t="str">
            <v>本科</v>
          </cell>
          <cell r="G387">
            <v>20220701</v>
          </cell>
          <cell r="H387" t="str">
            <v>商丘学院</v>
          </cell>
          <cell r="I387" t="str">
            <v>学前教育</v>
          </cell>
          <cell r="J387" t="str">
            <v>农村建档立卡脱贫户家庭</v>
          </cell>
          <cell r="K387" t="str">
            <v>叶县廉村镇</v>
          </cell>
          <cell r="L387" t="str">
            <v>【平顶山】叶县廉村镇人民政府</v>
          </cell>
        </row>
        <row r="387">
          <cell r="N387">
            <v>13837558078</v>
          </cell>
          <cell r="O387" t="str">
            <v>20221008-20251007</v>
          </cell>
          <cell r="P387" t="str">
            <v>平顶山市一凡人力资源有限公司</v>
          </cell>
          <cell r="Q387">
            <v>20230630</v>
          </cell>
        </row>
        <row r="388">
          <cell r="C388" t="str">
            <v>410422200003030030</v>
          </cell>
          <cell r="D388" t="str">
            <v>男</v>
          </cell>
          <cell r="E388">
            <v>22</v>
          </cell>
          <cell r="F388" t="str">
            <v>专科</v>
          </cell>
          <cell r="G388">
            <v>20220701</v>
          </cell>
          <cell r="H388" t="str">
            <v>濮阳职业技术学院</v>
          </cell>
          <cell r="I388" t="str">
            <v>数字媒体艺术设计</v>
          </cell>
          <cell r="J388" t="str">
            <v>父母长期患病基本丧失劳动能力</v>
          </cell>
          <cell r="K388" t="str">
            <v>叶县昆阳镇闸北东路</v>
          </cell>
          <cell r="L388" t="str">
            <v>叶县劳动就业服务中心</v>
          </cell>
        </row>
        <row r="388">
          <cell r="N388">
            <v>13383992528</v>
          </cell>
          <cell r="O388" t="str">
            <v>20221008-20251007</v>
          </cell>
          <cell r="P388" t="str">
            <v>叶县悦诚人力资源有限公司</v>
          </cell>
        </row>
        <row r="389">
          <cell r="C389" t="str">
            <v>410422200206223326</v>
          </cell>
          <cell r="D389" t="str">
            <v>女</v>
          </cell>
          <cell r="E389">
            <v>20</v>
          </cell>
          <cell r="F389" t="str">
            <v>专科</v>
          </cell>
          <cell r="G389">
            <v>20220630</v>
          </cell>
          <cell r="H389" t="str">
            <v>平顶山教育学院</v>
          </cell>
          <cell r="I389" t="str">
            <v>学前教育</v>
          </cell>
          <cell r="J389" t="str">
            <v>单亲家庭或孤儿</v>
          </cell>
          <cell r="K389" t="str">
            <v>叶县叶廉路</v>
          </cell>
          <cell r="L389" t="str">
            <v>叶县劳动就业服务中心</v>
          </cell>
        </row>
        <row r="389">
          <cell r="N389">
            <v>18613753357</v>
          </cell>
          <cell r="O389" t="str">
            <v>20221008-20251007</v>
          </cell>
          <cell r="P389" t="str">
            <v>叶县悦诚人力资源有限公司</v>
          </cell>
          <cell r="Q389">
            <v>20241008</v>
          </cell>
        </row>
        <row r="390">
          <cell r="C390" t="str">
            <v>41042220020526541X</v>
          </cell>
          <cell r="D390" t="str">
            <v>男</v>
          </cell>
          <cell r="E390">
            <v>20</v>
          </cell>
          <cell r="F390" t="str">
            <v>专科</v>
          </cell>
          <cell r="G390">
            <v>20220701</v>
          </cell>
          <cell r="H390" t="str">
            <v>洛阳职业技术学院</v>
          </cell>
          <cell r="I390" t="str">
            <v>工业机器人</v>
          </cell>
          <cell r="J390" t="str">
            <v>单亲家庭或孤儿</v>
          </cell>
          <cell r="K390" t="str">
            <v>叶县西菜园</v>
          </cell>
          <cell r="L390" t="str">
            <v>叶县劳动就业服务中心</v>
          </cell>
        </row>
        <row r="390">
          <cell r="N390">
            <v>18037593597</v>
          </cell>
          <cell r="O390" t="str">
            <v>20221008-20251007</v>
          </cell>
          <cell r="P390" t="str">
            <v>叶县悦诚人力资源有限公司</v>
          </cell>
        </row>
        <row r="391">
          <cell r="C391" t="str">
            <v>410422200208300014</v>
          </cell>
          <cell r="D391" t="str">
            <v>男</v>
          </cell>
          <cell r="E391">
            <v>20</v>
          </cell>
          <cell r="F391" t="str">
            <v>专科</v>
          </cell>
          <cell r="G391">
            <v>20220701</v>
          </cell>
          <cell r="H391" t="str">
            <v>河南质量工程职业学院</v>
          </cell>
          <cell r="I391" t="str">
            <v>建设工程管理</v>
          </cell>
          <cell r="J391" t="str">
            <v>残疾人家庭</v>
          </cell>
          <cell r="K391" t="str">
            <v>叶县房产局家属院</v>
          </cell>
          <cell r="L391" t="str">
            <v>叶县接待工作管理办公室（叶县机关事务管理局）</v>
          </cell>
        </row>
        <row r="391">
          <cell r="N391">
            <v>19937518333</v>
          </cell>
          <cell r="O391" t="str">
            <v>20221008-20251007</v>
          </cell>
          <cell r="P391" t="str">
            <v>叶县天安人力资源有限公司</v>
          </cell>
          <cell r="Q391">
            <v>45017</v>
          </cell>
        </row>
        <row r="392">
          <cell r="C392" t="str">
            <v>410422200101104814</v>
          </cell>
          <cell r="D392" t="str">
            <v>男</v>
          </cell>
          <cell r="E392">
            <v>21</v>
          </cell>
          <cell r="F392" t="str">
            <v>专科</v>
          </cell>
          <cell r="G392">
            <v>20220701</v>
          </cell>
          <cell r="H392" t="str">
            <v>郑州电力职业技术学院</v>
          </cell>
          <cell r="I392" t="str">
            <v>大数据技术与应用</v>
          </cell>
          <cell r="J392" t="str">
            <v>在校期间曾享受助学贷款</v>
          </cell>
          <cell r="K392" t="str">
            <v>叶县叶舞路曹庄</v>
          </cell>
          <cell r="L392" t="str">
            <v>叶县接待工作管理办公室（叶县机关事务管理局）</v>
          </cell>
        </row>
        <row r="392">
          <cell r="N392">
            <v>17624577709</v>
          </cell>
          <cell r="O392" t="str">
            <v>20221008-20251007</v>
          </cell>
          <cell r="P392" t="str">
            <v>叶县天安人力资源有限公司</v>
          </cell>
          <cell r="Q392">
            <v>20240522</v>
          </cell>
        </row>
        <row r="393">
          <cell r="C393" t="str">
            <v>410422200004201022</v>
          </cell>
          <cell r="D393" t="str">
            <v>女</v>
          </cell>
          <cell r="E393">
            <v>22</v>
          </cell>
          <cell r="F393" t="str">
            <v>本科</v>
          </cell>
          <cell r="G393">
            <v>20220701</v>
          </cell>
          <cell r="H393" t="str">
            <v>郑州升达经贸管理学院</v>
          </cell>
          <cell r="I393" t="str">
            <v>视觉传达设计</v>
          </cell>
          <cell r="J393" t="str">
            <v>在校期间曾享受助学贷款</v>
          </cell>
          <cell r="K393" t="str">
            <v>盐都街道焦庄社区</v>
          </cell>
          <cell r="L393" t="str">
            <v>【平顶山】叶县环境保护局</v>
          </cell>
        </row>
        <row r="393">
          <cell r="N393">
            <v>13837579507</v>
          </cell>
          <cell r="O393" t="str">
            <v>20221008-20251007</v>
          </cell>
          <cell r="P393" t="str">
            <v>叶县天安人力资源有限公司</v>
          </cell>
          <cell r="Q393">
            <v>20230626</v>
          </cell>
        </row>
        <row r="394">
          <cell r="C394" t="str">
            <v>41042220000305004X</v>
          </cell>
          <cell r="D394" t="str">
            <v>女</v>
          </cell>
          <cell r="E394">
            <v>22</v>
          </cell>
          <cell r="F394" t="str">
            <v>专科</v>
          </cell>
          <cell r="G394">
            <v>20210701</v>
          </cell>
          <cell r="H394" t="str">
            <v>许昌职业技术学院</v>
          </cell>
          <cell r="I394" t="str">
            <v>学前教育</v>
          </cell>
          <cell r="J394" t="str">
            <v>单亲家庭或孤儿</v>
          </cell>
          <cell r="K394" t="str">
            <v>叶县阳光棕榈园小区</v>
          </cell>
          <cell r="L394" t="str">
            <v>【平顶山】叶县环境保护局</v>
          </cell>
        </row>
        <row r="394">
          <cell r="N394">
            <v>19837456956</v>
          </cell>
          <cell r="O394" t="str">
            <v>20221008-20251007</v>
          </cell>
          <cell r="P394" t="str">
            <v>叶县天安人力资源有限公司</v>
          </cell>
          <cell r="Q394">
            <v>20240321</v>
          </cell>
        </row>
        <row r="395">
          <cell r="C395" t="str">
            <v>410422200007067068</v>
          </cell>
          <cell r="D395" t="str">
            <v>女</v>
          </cell>
          <cell r="E395">
            <v>22</v>
          </cell>
          <cell r="F395" t="str">
            <v>专科</v>
          </cell>
          <cell r="G395">
            <v>20220701</v>
          </cell>
          <cell r="H395" t="str">
            <v>新乡职业技术学院</v>
          </cell>
          <cell r="I395" t="str">
            <v>体育艺术表演</v>
          </cell>
          <cell r="J395" t="str">
            <v>单亲家庭或孤儿</v>
          </cell>
          <cell r="K395" t="str">
            <v>叶县任店镇双河营</v>
          </cell>
          <cell r="L395" t="str">
            <v>【平顶山】叶县环境保护局</v>
          </cell>
        </row>
        <row r="395">
          <cell r="N395">
            <v>18537593316</v>
          </cell>
          <cell r="O395" t="str">
            <v>20221008-20251007</v>
          </cell>
          <cell r="P395" t="str">
            <v>叶县天安人力资源有限公司</v>
          </cell>
          <cell r="Q395">
            <v>20240423</v>
          </cell>
        </row>
        <row r="396">
          <cell r="C396" t="str">
            <v>410422200305188140</v>
          </cell>
          <cell r="D396" t="str">
            <v>女</v>
          </cell>
          <cell r="E396">
            <v>19</v>
          </cell>
          <cell r="F396" t="str">
            <v>专科</v>
          </cell>
          <cell r="G396">
            <v>20220701</v>
          </cell>
          <cell r="H396" t="str">
            <v>河南工业贸易职业学院</v>
          </cell>
          <cell r="I396" t="str">
            <v>电子商务</v>
          </cell>
          <cell r="J396" t="str">
            <v>单亲家庭或孤儿</v>
          </cell>
          <cell r="K396" t="str">
            <v>叶县昆阳镇</v>
          </cell>
          <cell r="L396" t="str">
            <v>【平顶山】叶县环境保护局</v>
          </cell>
        </row>
        <row r="396">
          <cell r="N396">
            <v>15886780185</v>
          </cell>
          <cell r="O396" t="str">
            <v>20221008-20251007</v>
          </cell>
          <cell r="P396" t="str">
            <v>叶县天安人力资源有限公司</v>
          </cell>
        </row>
        <row r="397">
          <cell r="C397" t="str">
            <v>410422200011159141</v>
          </cell>
          <cell r="D397" t="str">
            <v>女</v>
          </cell>
          <cell r="E397">
            <v>21</v>
          </cell>
          <cell r="F397" t="str">
            <v>专科</v>
          </cell>
          <cell r="G397">
            <v>20220701</v>
          </cell>
          <cell r="H397" t="str">
            <v>河南轻工职业学院</v>
          </cell>
          <cell r="I397" t="str">
            <v>环境艺术设计</v>
          </cell>
          <cell r="J397" t="str">
            <v>正在享受城镇最低生活保障待遇家庭</v>
          </cell>
          <cell r="K397" t="str">
            <v>叶县廉村镇前崔街</v>
          </cell>
          <cell r="L397" t="str">
            <v>【平顶山】叶县环境保护局</v>
          </cell>
        </row>
        <row r="397">
          <cell r="N397">
            <v>15290796467</v>
          </cell>
          <cell r="O397" t="str">
            <v>20221008-20251007</v>
          </cell>
          <cell r="P397" t="str">
            <v>叶县天安人力资源有限公司</v>
          </cell>
        </row>
        <row r="398">
          <cell r="C398" t="str">
            <v>410422199908038138</v>
          </cell>
          <cell r="D398" t="str">
            <v>男</v>
          </cell>
          <cell r="E398">
            <v>23</v>
          </cell>
          <cell r="F398" t="str">
            <v>专科</v>
          </cell>
          <cell r="G398">
            <v>20220701</v>
          </cell>
          <cell r="H398" t="str">
            <v>商丘学院</v>
          </cell>
          <cell r="I398" t="str">
            <v>财务管理</v>
          </cell>
          <cell r="J398" t="str">
            <v>单亲家庭或孤儿</v>
          </cell>
          <cell r="K398" t="str">
            <v>叶县龚店乡</v>
          </cell>
          <cell r="L398" t="str">
            <v>【平顶山】叶县环境保护局</v>
          </cell>
        </row>
        <row r="398">
          <cell r="N398">
            <v>13781810822</v>
          </cell>
          <cell r="O398" t="str">
            <v>20221008-20251007</v>
          </cell>
          <cell r="P398" t="str">
            <v>叶县天安人力资源有限公司</v>
          </cell>
        </row>
        <row r="399">
          <cell r="C399" t="str">
            <v>410422200102203849</v>
          </cell>
          <cell r="D399" t="str">
            <v>女</v>
          </cell>
          <cell r="E399">
            <v>21</v>
          </cell>
          <cell r="F399" t="str">
            <v>专科</v>
          </cell>
          <cell r="G399">
            <v>20220701</v>
          </cell>
          <cell r="H399" t="str">
            <v>洛阳职业技术学院</v>
          </cell>
          <cell r="I399" t="str">
            <v>医学检验技术</v>
          </cell>
          <cell r="J399" t="str">
            <v>单亲家庭或孤儿</v>
          </cell>
          <cell r="K399" t="str">
            <v>叶县阳光棕榈园小区</v>
          </cell>
          <cell r="L399" t="str">
            <v>【平顶山】叶县环境保护局</v>
          </cell>
        </row>
        <row r="399">
          <cell r="N399">
            <v>15886715333</v>
          </cell>
          <cell r="O399" t="str">
            <v>20221008-20251007</v>
          </cell>
          <cell r="P399" t="str">
            <v>叶县天安人力资源有限公司</v>
          </cell>
          <cell r="Q399">
            <v>20231231</v>
          </cell>
        </row>
        <row r="400">
          <cell r="C400" t="str">
            <v>41042220020218223X</v>
          </cell>
          <cell r="D400" t="str">
            <v>男</v>
          </cell>
          <cell r="E400">
            <v>20</v>
          </cell>
          <cell r="F400" t="str">
            <v>专科</v>
          </cell>
          <cell r="G400">
            <v>20220701</v>
          </cell>
          <cell r="H400" t="str">
            <v>河南工业大学</v>
          </cell>
          <cell r="I400" t="str">
            <v>软件技术</v>
          </cell>
          <cell r="J400" t="str">
            <v>父母长期患病基本丧失劳动能力</v>
          </cell>
          <cell r="K400" t="str">
            <v>叶县九龙西菜园祥和世纪</v>
          </cell>
          <cell r="L400" t="str">
            <v>【平顶山】叶县公安局</v>
          </cell>
        </row>
        <row r="400">
          <cell r="N400">
            <v>13721896425</v>
          </cell>
          <cell r="O400" t="str">
            <v>20221008-20251007</v>
          </cell>
          <cell r="P400" t="str">
            <v>平顶山市一凡人力资源有限公司</v>
          </cell>
          <cell r="Q400">
            <v>20230318</v>
          </cell>
        </row>
        <row r="401">
          <cell r="C401" t="str">
            <v>410422199808160013</v>
          </cell>
          <cell r="D401" t="str">
            <v>男</v>
          </cell>
          <cell r="E401">
            <v>24</v>
          </cell>
          <cell r="F401" t="str">
            <v>本科</v>
          </cell>
          <cell r="G401">
            <v>20210701</v>
          </cell>
          <cell r="H401" t="str">
            <v>郑州科技学院</v>
          </cell>
          <cell r="I401" t="str">
            <v>财务管理</v>
          </cell>
          <cell r="J401" t="str">
            <v>登记失业半年以上</v>
          </cell>
          <cell r="K401" t="str">
            <v>叶县恒基国际小区</v>
          </cell>
          <cell r="L401" t="str">
            <v>【平顶山】叶县公安局</v>
          </cell>
        </row>
        <row r="401">
          <cell r="N401">
            <v>13137506152</v>
          </cell>
          <cell r="O401" t="str">
            <v>20221008-20251007</v>
          </cell>
          <cell r="P401" t="str">
            <v>平顶山市一凡人力资源有限公司</v>
          </cell>
          <cell r="Q401">
            <v>20241122</v>
          </cell>
        </row>
        <row r="402">
          <cell r="C402" t="str">
            <v>410422200107071021</v>
          </cell>
          <cell r="D402" t="str">
            <v>女</v>
          </cell>
          <cell r="E402">
            <v>21</v>
          </cell>
          <cell r="F402" t="str">
            <v>专科</v>
          </cell>
          <cell r="G402">
            <v>20220701</v>
          </cell>
          <cell r="H402" t="str">
            <v>平顶山工业职业技术学院</v>
          </cell>
          <cell r="I402" t="str">
            <v>音乐表演</v>
          </cell>
          <cell r="J402" t="str">
            <v>正在享受城镇最低生活保障待遇家庭</v>
          </cell>
          <cell r="K402" t="str">
            <v>叶县御龙府</v>
          </cell>
          <cell r="L402" t="str">
            <v>【平顶山】叶县公安局</v>
          </cell>
        </row>
        <row r="402">
          <cell r="N402">
            <v>19959463980</v>
          </cell>
          <cell r="O402" t="str">
            <v>20221008-20251007</v>
          </cell>
          <cell r="P402" t="str">
            <v>平顶山市一凡人力资源有限公司</v>
          </cell>
        </row>
        <row r="403">
          <cell r="C403" t="str">
            <v>410422200011230032</v>
          </cell>
          <cell r="D403" t="str">
            <v>男</v>
          </cell>
          <cell r="E403">
            <v>21</v>
          </cell>
          <cell r="F403" t="str">
            <v>专科</v>
          </cell>
          <cell r="G403">
            <v>20220701</v>
          </cell>
          <cell r="H403" t="str">
            <v>平顶山工业职业技术学院</v>
          </cell>
          <cell r="I403" t="str">
            <v>会计</v>
          </cell>
          <cell r="J403" t="str">
            <v>父母长期患病基本丧失劳动能力</v>
          </cell>
          <cell r="K403" t="str">
            <v>叶县北水闸统建路</v>
          </cell>
          <cell r="L403" t="str">
            <v>【平顶山】叶县工业和信息化局</v>
          </cell>
        </row>
        <row r="403">
          <cell r="N403">
            <v>18613757626</v>
          </cell>
          <cell r="O403" t="str">
            <v>20221008-20251007</v>
          </cell>
          <cell r="P403" t="str">
            <v>平顶山市一凡人力资源有限公司</v>
          </cell>
        </row>
        <row r="404">
          <cell r="C404" t="str">
            <v>410422200111260044</v>
          </cell>
          <cell r="D404" t="str">
            <v>女</v>
          </cell>
          <cell r="E404">
            <v>20</v>
          </cell>
          <cell r="F404" t="str">
            <v>专科</v>
          </cell>
          <cell r="G404">
            <v>20220630</v>
          </cell>
          <cell r="H404" t="str">
            <v>河南职业技术学院</v>
          </cell>
          <cell r="I404" t="str">
            <v>会计</v>
          </cell>
          <cell r="J404" t="str">
            <v>在校期间曾享受助学贷款</v>
          </cell>
          <cell r="K404" t="str">
            <v>叶县昆阳镇南关东拐街87号</v>
          </cell>
          <cell r="L404" t="str">
            <v>【平顶山】叶县工业和信息化局</v>
          </cell>
        </row>
        <row r="404">
          <cell r="N404">
            <v>13781876504</v>
          </cell>
          <cell r="O404" t="str">
            <v>20221008-20251007</v>
          </cell>
          <cell r="P404" t="str">
            <v>平顶山市一凡人力资源有限公司</v>
          </cell>
          <cell r="Q404">
            <v>20230111</v>
          </cell>
        </row>
        <row r="405">
          <cell r="C405" t="str">
            <v>410422200107236527</v>
          </cell>
          <cell r="D405" t="str">
            <v>女</v>
          </cell>
          <cell r="E405">
            <v>21</v>
          </cell>
          <cell r="F405" t="str">
            <v>专科</v>
          </cell>
          <cell r="G405">
            <v>20220701</v>
          </cell>
          <cell r="H405" t="str">
            <v>河南轻工业职业学院</v>
          </cell>
          <cell r="I405" t="str">
            <v>视觉传播设计与制作</v>
          </cell>
          <cell r="J405" t="str">
            <v>在校期间曾享受助学贷款</v>
          </cell>
          <cell r="K405" t="str">
            <v>叶县水寨乡高庄村</v>
          </cell>
          <cell r="L405" t="str">
            <v>叶县妇女联合会</v>
          </cell>
        </row>
        <row r="405">
          <cell r="N405">
            <v>13213858290</v>
          </cell>
          <cell r="O405" t="str">
            <v>20221008-20251007</v>
          </cell>
          <cell r="P405" t="str">
            <v>平顶山市一凡人力资源有限公司</v>
          </cell>
          <cell r="Q405">
            <v>20231116</v>
          </cell>
        </row>
        <row r="406">
          <cell r="C406" t="str">
            <v>410422200006130088</v>
          </cell>
          <cell r="D406" t="str">
            <v>女</v>
          </cell>
          <cell r="E406">
            <v>22</v>
          </cell>
          <cell r="F406" t="str">
            <v>专科</v>
          </cell>
          <cell r="G406">
            <v>20210630</v>
          </cell>
          <cell r="H406" t="str">
            <v>河南艺术职业学院</v>
          </cell>
          <cell r="I406" t="str">
            <v>人物形象设计</v>
          </cell>
          <cell r="J406" t="str">
            <v>单亲家庭或孤儿</v>
          </cell>
          <cell r="K406" t="str">
            <v>叶县三里桥宏安小区</v>
          </cell>
          <cell r="L406" t="str">
            <v>叶县妇女联合会</v>
          </cell>
        </row>
        <row r="406">
          <cell r="N406">
            <v>17739276983</v>
          </cell>
          <cell r="O406" t="str">
            <v>20221008-20251007</v>
          </cell>
          <cell r="P406" t="str">
            <v>平顶山市一凡人力资源有限公司</v>
          </cell>
          <cell r="Q406">
            <v>20251007</v>
          </cell>
        </row>
        <row r="407">
          <cell r="C407" t="str">
            <v>410422200012310018</v>
          </cell>
          <cell r="D407" t="str">
            <v>男</v>
          </cell>
          <cell r="E407">
            <v>21</v>
          </cell>
          <cell r="F407" t="str">
            <v>专科</v>
          </cell>
          <cell r="G407">
            <v>20210701</v>
          </cell>
          <cell r="H407" t="str">
            <v>黄河科技学院</v>
          </cell>
          <cell r="I407" t="str">
            <v>投资与理财</v>
          </cell>
          <cell r="J407" t="str">
            <v>登记失业半年以上</v>
          </cell>
          <cell r="K407" t="str">
            <v>叶县昆阳镇公安后街</v>
          </cell>
          <cell r="L407" t="str">
            <v>中共叶县县委叶县人民政府督察局</v>
          </cell>
        </row>
        <row r="407">
          <cell r="N407">
            <v>18737569978</v>
          </cell>
          <cell r="O407" t="str">
            <v>20221008-20251007</v>
          </cell>
          <cell r="P407" t="str">
            <v>平顶山市一凡人力资源有限公司</v>
          </cell>
          <cell r="Q407">
            <v>20230216</v>
          </cell>
        </row>
        <row r="408">
          <cell r="C408" t="str">
            <v>410422200203305422</v>
          </cell>
          <cell r="D408" t="str">
            <v>女</v>
          </cell>
          <cell r="E408">
            <v>20</v>
          </cell>
          <cell r="F408" t="str">
            <v>专科</v>
          </cell>
          <cell r="G408">
            <v>20220701</v>
          </cell>
          <cell r="H408" t="str">
            <v>郑州财经学院</v>
          </cell>
          <cell r="I408" t="str">
            <v>数字媒体艺术设计</v>
          </cell>
          <cell r="J408" t="str">
            <v>单亲家庭或孤儿</v>
          </cell>
          <cell r="K408" t="str">
            <v>叶县龙泉乡</v>
          </cell>
          <cell r="L408" t="str">
            <v>中共叶县县委叶县人民政府督察局</v>
          </cell>
        </row>
        <row r="408">
          <cell r="N408">
            <v>13849569279</v>
          </cell>
          <cell r="O408" t="str">
            <v>20221008-20251007</v>
          </cell>
          <cell r="P408" t="str">
            <v>平顶山市一凡人力资源有限公司</v>
          </cell>
          <cell r="Q408">
            <v>20230703</v>
          </cell>
        </row>
        <row r="409">
          <cell r="C409" t="str">
            <v>410422200012080013</v>
          </cell>
          <cell r="D409" t="str">
            <v>男</v>
          </cell>
          <cell r="E409">
            <v>21</v>
          </cell>
          <cell r="F409" t="str">
            <v>专科</v>
          </cell>
          <cell r="G409">
            <v>20220701</v>
          </cell>
          <cell r="H409" t="str">
            <v>河南地矿职业学院</v>
          </cell>
          <cell r="I409" t="str">
            <v>计算机科学与技术</v>
          </cell>
          <cell r="J409" t="str">
            <v>正在享受城镇最低生活保障待遇家庭</v>
          </cell>
          <cell r="K409" t="str">
            <v>叶县九龙街道东菜园</v>
          </cell>
          <cell r="L409" t="str">
            <v>中共叶县县委叶县人民政府督察局</v>
          </cell>
        </row>
        <row r="409">
          <cell r="N409">
            <v>17656326898</v>
          </cell>
          <cell r="O409" t="str">
            <v>20221008-20251007</v>
          </cell>
          <cell r="P409" t="str">
            <v>平顶山市一凡人力资源有限公司</v>
          </cell>
          <cell r="Q409">
            <v>20240331</v>
          </cell>
        </row>
        <row r="410">
          <cell r="C410" t="str">
            <v>410422200102011038</v>
          </cell>
          <cell r="D410" t="str">
            <v>男</v>
          </cell>
          <cell r="E410">
            <v>21</v>
          </cell>
          <cell r="F410" t="str">
            <v>专科</v>
          </cell>
          <cell r="G410">
            <v>20220701</v>
          </cell>
          <cell r="H410" t="str">
            <v>郑州工商学院</v>
          </cell>
          <cell r="I410" t="str">
            <v>艺术设计</v>
          </cell>
          <cell r="J410" t="str">
            <v>父母长期患病基本丧失劳动能力</v>
          </cell>
          <cell r="K410" t="str">
            <v>叶县昆阳镇北街新生街</v>
          </cell>
          <cell r="L410" t="str">
            <v>中共叶县县委叶县人民政府督察局</v>
          </cell>
        </row>
        <row r="410">
          <cell r="N410">
            <v>13073700726</v>
          </cell>
          <cell r="O410" t="str">
            <v>20221008-20251007</v>
          </cell>
          <cell r="P410" t="str">
            <v>平顶山市一凡人力资源有限公司</v>
          </cell>
          <cell r="Q410">
            <v>20250324</v>
          </cell>
        </row>
        <row r="411">
          <cell r="C411" t="str">
            <v>41042220000726001X</v>
          </cell>
          <cell r="D411" t="str">
            <v>男</v>
          </cell>
          <cell r="E411">
            <v>22</v>
          </cell>
          <cell r="F411" t="str">
            <v>专科</v>
          </cell>
          <cell r="G411">
            <v>20220701</v>
          </cell>
          <cell r="H411" t="str">
            <v>河南农业职业学院</v>
          </cell>
          <cell r="I411" t="str">
            <v>汽车营销与服务</v>
          </cell>
          <cell r="J411" t="str">
            <v>单亲家庭或孤儿</v>
          </cell>
          <cell r="K411" t="str">
            <v>叶县九龙城</v>
          </cell>
          <cell r="L411" t="str">
            <v>叶县慈善协会</v>
          </cell>
        </row>
        <row r="411">
          <cell r="N411">
            <v>15837523028</v>
          </cell>
          <cell r="O411" t="str">
            <v>20221008-20251007</v>
          </cell>
          <cell r="P411" t="str">
            <v>平顶山市一凡人力资源有限公司</v>
          </cell>
        </row>
        <row r="412">
          <cell r="C412" t="str">
            <v>410422200108200016</v>
          </cell>
          <cell r="D412" t="str">
            <v>男</v>
          </cell>
          <cell r="E412">
            <v>21</v>
          </cell>
          <cell r="F412" t="str">
            <v>专科</v>
          </cell>
          <cell r="G412">
            <v>20220701</v>
          </cell>
          <cell r="H412" t="str">
            <v>河南工学院</v>
          </cell>
          <cell r="I412" t="str">
            <v>大数据技术与应用</v>
          </cell>
          <cell r="J412" t="str">
            <v>登记失业三个月以上</v>
          </cell>
          <cell r="K412" t="str">
            <v>叶县南关</v>
          </cell>
          <cell r="L412" t="str">
            <v>叶县慈善协会</v>
          </cell>
        </row>
        <row r="412">
          <cell r="N412">
            <v>18203757887</v>
          </cell>
          <cell r="O412" t="str">
            <v>20221008-20251007</v>
          </cell>
          <cell r="P412" t="str">
            <v>平顶山市一凡人力资源有限公司</v>
          </cell>
          <cell r="Q412">
            <v>20230217</v>
          </cell>
        </row>
        <row r="413">
          <cell r="C413" t="str">
            <v>410422199808201815</v>
          </cell>
          <cell r="D413" t="str">
            <v>男</v>
          </cell>
          <cell r="E413">
            <v>24</v>
          </cell>
          <cell r="F413" t="str">
            <v>本科</v>
          </cell>
          <cell r="G413">
            <v>20210701</v>
          </cell>
          <cell r="H413" t="str">
            <v>郑州财经学院</v>
          </cell>
          <cell r="I413" t="str">
            <v>环境设计</v>
          </cell>
          <cell r="J413" t="str">
            <v>在校期间曾享受助学贷款</v>
          </cell>
          <cell r="K413" t="str">
            <v>叶县昆安小区</v>
          </cell>
          <cell r="L413" t="str">
            <v>【平顶山】叶县残疾人联合会</v>
          </cell>
        </row>
        <row r="413">
          <cell r="N413">
            <v>13592195108</v>
          </cell>
          <cell r="O413" t="str">
            <v>20221008-20251007</v>
          </cell>
          <cell r="P413" t="str">
            <v>平顶山市一凡人力资源有限公司</v>
          </cell>
          <cell r="Q413">
            <v>20230816</v>
          </cell>
        </row>
        <row r="414">
          <cell r="C414" t="str">
            <v>410422199805027022</v>
          </cell>
          <cell r="D414" t="str">
            <v>女</v>
          </cell>
          <cell r="E414">
            <v>24</v>
          </cell>
          <cell r="F414" t="str">
            <v>本科</v>
          </cell>
          <cell r="G414">
            <v>20220701</v>
          </cell>
          <cell r="H414" t="str">
            <v>郑州西亚斯学院</v>
          </cell>
          <cell r="I414" t="str">
            <v>财务管理</v>
          </cell>
          <cell r="J414" t="str">
            <v>农村建档立卡脱贫户家庭</v>
          </cell>
          <cell r="K414" t="str">
            <v>叶县廉村镇</v>
          </cell>
          <cell r="L414" t="str">
            <v>【平顶山】叶县财政局</v>
          </cell>
        </row>
        <row r="414">
          <cell r="N414">
            <v>15037597423</v>
          </cell>
          <cell r="O414" t="str">
            <v>20221008-20251007</v>
          </cell>
          <cell r="P414" t="str">
            <v>平顶山市一凡人力资源有限公司</v>
          </cell>
          <cell r="Q414">
            <v>20221110</v>
          </cell>
        </row>
        <row r="415">
          <cell r="C415" t="str">
            <v>410422200103282219</v>
          </cell>
          <cell r="D415" t="str">
            <v>男</v>
          </cell>
          <cell r="E415">
            <v>21</v>
          </cell>
          <cell r="F415" t="str">
            <v>专科</v>
          </cell>
          <cell r="G415">
            <v>20220701</v>
          </cell>
          <cell r="H415" t="str">
            <v>河南经贸职业学院</v>
          </cell>
          <cell r="I415" t="str">
            <v>连锁经营管理</v>
          </cell>
          <cell r="J415" t="str">
            <v>单亲家庭或孤儿</v>
          </cell>
          <cell r="K415" t="str">
            <v>叶县新宇小区</v>
          </cell>
          <cell r="L415" t="str">
            <v>【平顶山】叶县财政局</v>
          </cell>
        </row>
        <row r="415">
          <cell r="N415">
            <v>18638795498</v>
          </cell>
          <cell r="O415" t="str">
            <v>20221008-20251007</v>
          </cell>
          <cell r="P415" t="str">
            <v>平顶山市一凡人力资源有限公司</v>
          </cell>
        </row>
        <row r="416">
          <cell r="C416" t="str">
            <v>410422199601187083</v>
          </cell>
          <cell r="D416" t="str">
            <v>女</v>
          </cell>
          <cell r="E416">
            <v>26</v>
          </cell>
          <cell r="F416" t="str">
            <v>本科</v>
          </cell>
          <cell r="G416">
            <v>20210701</v>
          </cell>
          <cell r="H416" t="str">
            <v>郑州工业应用技术学院</v>
          </cell>
          <cell r="I416" t="str">
            <v>市场营销</v>
          </cell>
          <cell r="J416" t="str">
            <v>登记失业三个月以上</v>
          </cell>
          <cell r="K416" t="str">
            <v>叶县水寨乡</v>
          </cell>
          <cell r="L416" t="str">
            <v>【平顶山】叶县财政局</v>
          </cell>
        </row>
        <row r="416">
          <cell r="N416">
            <v>18614985317</v>
          </cell>
          <cell r="O416" t="str">
            <v>20221008-20251007</v>
          </cell>
          <cell r="P416" t="str">
            <v>平顶山市一凡人力资源有限公司</v>
          </cell>
        </row>
        <row r="417">
          <cell r="C417" t="str">
            <v>410422199906289144</v>
          </cell>
          <cell r="D417" t="str">
            <v>女</v>
          </cell>
          <cell r="E417">
            <v>23</v>
          </cell>
          <cell r="F417" t="str">
            <v>专科</v>
          </cell>
          <cell r="G417">
            <v>20210701</v>
          </cell>
          <cell r="H417" t="str">
            <v>漯河职业技术学院</v>
          </cell>
          <cell r="I417" t="str">
            <v>小学教育</v>
          </cell>
          <cell r="J417" t="str">
            <v>登记失业半年以上</v>
          </cell>
          <cell r="K417" t="str">
            <v>叶县仙台镇</v>
          </cell>
          <cell r="L417" t="str">
            <v>【平顶山】叶县仙台镇人民政府</v>
          </cell>
        </row>
        <row r="417">
          <cell r="N417">
            <v>15037561050</v>
          </cell>
          <cell r="O417" t="str">
            <v>20221008-20251007</v>
          </cell>
          <cell r="P417" t="str">
            <v>平顶山市一凡人力资源有限公司</v>
          </cell>
          <cell r="Q417">
            <v>20230817</v>
          </cell>
        </row>
        <row r="418">
          <cell r="C418" t="str">
            <v>410422199911020043</v>
          </cell>
          <cell r="D418" t="str">
            <v>女</v>
          </cell>
          <cell r="E418">
            <v>23</v>
          </cell>
          <cell r="F418" t="str">
            <v>本科</v>
          </cell>
          <cell r="G418">
            <v>20210701</v>
          </cell>
          <cell r="H418" t="str">
            <v>郑州航空工业管理学院</v>
          </cell>
          <cell r="I418" t="str">
            <v>金融管理</v>
          </cell>
          <cell r="J418" t="str">
            <v>登记失业半年以上</v>
          </cell>
          <cell r="K418" t="str">
            <v>叶县东菜园村180号院</v>
          </cell>
          <cell r="L418" t="str">
            <v>【平顶山】叶县马庄回族乡人民政府</v>
          </cell>
        </row>
        <row r="418">
          <cell r="N418">
            <v>13283855213</v>
          </cell>
          <cell r="O418" t="str">
            <v>20221008-20251007</v>
          </cell>
          <cell r="P418" t="str">
            <v>叶县天安人力资源有限公司</v>
          </cell>
          <cell r="Q418">
            <v>20230517</v>
          </cell>
        </row>
        <row r="419">
          <cell r="C419" t="str">
            <v>410422199710151522</v>
          </cell>
          <cell r="D419" t="str">
            <v>女</v>
          </cell>
          <cell r="E419">
            <v>25</v>
          </cell>
          <cell r="F419" t="str">
            <v>本科</v>
          </cell>
          <cell r="G419">
            <v>20210701</v>
          </cell>
          <cell r="H419" t="str">
            <v>洛阳师范学院</v>
          </cell>
          <cell r="I419" t="str">
            <v>小学教育</v>
          </cell>
          <cell r="J419" t="str">
            <v>在校期间曾享受助学贷款</v>
          </cell>
          <cell r="K419" t="str">
            <v>叶县马庄乡马庄村</v>
          </cell>
          <cell r="L419" t="str">
            <v>【平顶山】叶县马庄回族乡人民政府</v>
          </cell>
        </row>
        <row r="419">
          <cell r="N419">
            <v>15036868688</v>
          </cell>
          <cell r="O419" t="str">
            <v>20221008-20251007</v>
          </cell>
          <cell r="P419" t="str">
            <v>叶县天安人力资源有限公司</v>
          </cell>
          <cell r="Q419">
            <v>20230728</v>
          </cell>
        </row>
        <row r="420">
          <cell r="C420" t="str">
            <v>410422199903150024</v>
          </cell>
          <cell r="D420" t="str">
            <v>女</v>
          </cell>
          <cell r="E420">
            <v>23</v>
          </cell>
          <cell r="F420" t="str">
            <v>本科</v>
          </cell>
          <cell r="G420">
            <v>20210701</v>
          </cell>
          <cell r="H420" t="str">
            <v>河南大学民生学院</v>
          </cell>
          <cell r="I420" t="str">
            <v>学前教育</v>
          </cell>
          <cell r="J420" t="str">
            <v>在校期间曾享受助学贷款</v>
          </cell>
          <cell r="K420" t="str">
            <v>叶县昆阳镇北关柳林胡家庄162号</v>
          </cell>
          <cell r="L420" t="str">
            <v>【平顶山】叶县九龙街道办事处</v>
          </cell>
        </row>
        <row r="420">
          <cell r="N420">
            <v>18768941993</v>
          </cell>
          <cell r="O420" t="str">
            <v>20221008-20251007</v>
          </cell>
          <cell r="P420" t="str">
            <v>平顶山市一凡人力资源有限公司</v>
          </cell>
        </row>
        <row r="421">
          <cell r="C421" t="str">
            <v>410422199904016521</v>
          </cell>
          <cell r="D421" t="str">
            <v>女</v>
          </cell>
          <cell r="E421">
            <v>23</v>
          </cell>
          <cell r="F421" t="str">
            <v>本科</v>
          </cell>
          <cell r="G421">
            <v>20210701</v>
          </cell>
          <cell r="H421" t="str">
            <v>黄河科技学院</v>
          </cell>
          <cell r="I421" t="str">
            <v>商务英语</v>
          </cell>
          <cell r="J421" t="str">
            <v>父母长期患病基本丧失劳动能力</v>
          </cell>
          <cell r="K421" t="str">
            <v>叶县水寨乡</v>
          </cell>
          <cell r="L421" t="str">
            <v>中国共产主义青年团叶县委员会</v>
          </cell>
        </row>
        <row r="421">
          <cell r="N421">
            <v>17637555327</v>
          </cell>
          <cell r="O421" t="str">
            <v>20221008-20251007</v>
          </cell>
          <cell r="P421" t="str">
            <v>平顶山市一凡人力资源有限公司</v>
          </cell>
          <cell r="Q421">
            <v>20230313</v>
          </cell>
        </row>
        <row r="422">
          <cell r="C422" t="str">
            <v>410422200006090012</v>
          </cell>
          <cell r="D422" t="str">
            <v>男</v>
          </cell>
          <cell r="E422">
            <v>22</v>
          </cell>
          <cell r="F422" t="str">
            <v>专科</v>
          </cell>
          <cell r="G422">
            <v>20210701</v>
          </cell>
          <cell r="H422" t="str">
            <v>河南测绘职业学院</v>
          </cell>
          <cell r="I422" t="str">
            <v>计算机软件技术</v>
          </cell>
          <cell r="J422" t="str">
            <v>在校期间曾享受助学贷款</v>
          </cell>
          <cell r="K422" t="str">
            <v>叶县中山花园</v>
          </cell>
          <cell r="L422" t="str">
            <v>中国共产主义青年团叶县委员会</v>
          </cell>
        </row>
        <row r="422">
          <cell r="N422">
            <v>15038849955</v>
          </cell>
          <cell r="O422" t="str">
            <v>20221008-20251007</v>
          </cell>
          <cell r="P422" t="str">
            <v>平顶山市一凡人力资源有限公司</v>
          </cell>
        </row>
        <row r="423">
          <cell r="C423" t="str">
            <v>410422199910270016</v>
          </cell>
          <cell r="D423" t="str">
            <v>男</v>
          </cell>
        </row>
        <row r="423">
          <cell r="F423" t="str">
            <v>本科</v>
          </cell>
          <cell r="G423">
            <v>20230701</v>
          </cell>
          <cell r="H423" t="str">
            <v>平顶山学院</v>
          </cell>
          <cell r="I423" t="str">
            <v>广播电视编导</v>
          </cell>
        </row>
        <row r="423">
          <cell r="K423" t="str">
            <v>叶县昆阳街道南大街</v>
          </cell>
          <cell r="L423" t="str">
            <v>中国共产党叶县委员会宣传部</v>
          </cell>
        </row>
        <row r="423">
          <cell r="N423">
            <v>19937522080</v>
          </cell>
          <cell r="O423" t="str">
            <v>2024.10.8-2027.10.7</v>
          </cell>
          <cell r="P423" t="str">
            <v>平顶山市一凡人力资源有限公司</v>
          </cell>
          <cell r="Q423">
            <v>20250317</v>
          </cell>
        </row>
        <row r="424">
          <cell r="C424" t="str">
            <v>410422199601150037</v>
          </cell>
          <cell r="D424" t="str">
            <v>男</v>
          </cell>
        </row>
        <row r="424">
          <cell r="F424" t="str">
            <v>专科</v>
          </cell>
          <cell r="G424">
            <v>20210701</v>
          </cell>
          <cell r="H424" t="str">
            <v>郑州升达经贸管理学院</v>
          </cell>
          <cell r="I424" t="str">
            <v>商务英语</v>
          </cell>
        </row>
        <row r="424">
          <cell r="K424" t="str">
            <v>叶县盐都街道焦庄村</v>
          </cell>
          <cell r="L424" t="str">
            <v>中国共产党叶县委员会宣传部</v>
          </cell>
        </row>
        <row r="424">
          <cell r="N424">
            <v>19233759327</v>
          </cell>
          <cell r="O424" t="str">
            <v>2024.10.8-2027.10.7</v>
          </cell>
          <cell r="P424" t="str">
            <v>平顶山市一凡人力资源有限公司</v>
          </cell>
          <cell r="Q424">
            <v>20241028</v>
          </cell>
        </row>
        <row r="425">
          <cell r="C425" t="str">
            <v>410422200010105926</v>
          </cell>
          <cell r="D425" t="str">
            <v>女</v>
          </cell>
        </row>
        <row r="425">
          <cell r="F425" t="str">
            <v>本科</v>
          </cell>
          <cell r="G425">
            <v>20230613</v>
          </cell>
          <cell r="H425" t="str">
            <v>河北大学工商学院</v>
          </cell>
          <cell r="I425" t="str">
            <v>新闻学</v>
          </cell>
        </row>
        <row r="425">
          <cell r="K425" t="str">
            <v>叶县仙台镇后司村</v>
          </cell>
          <cell r="L425" t="str">
            <v>中国共产党叶县委员会宣传部</v>
          </cell>
        </row>
        <row r="425">
          <cell r="N425">
            <v>18537571253</v>
          </cell>
          <cell r="O425" t="str">
            <v>2024.10.8-2027.10.7</v>
          </cell>
          <cell r="P425" t="str">
            <v>平顶山市一凡人力资源有限公司</v>
          </cell>
        </row>
        <row r="426">
          <cell r="C426" t="str">
            <v>410422199911262843</v>
          </cell>
          <cell r="D426" t="str">
            <v>女</v>
          </cell>
        </row>
        <row r="426">
          <cell r="F426" t="str">
            <v>本科</v>
          </cell>
          <cell r="G426">
            <v>20220701</v>
          </cell>
          <cell r="H426" t="str">
            <v>郑州西亚斯学院</v>
          </cell>
          <cell r="I426" t="str">
            <v>市场营销</v>
          </cell>
        </row>
        <row r="426">
          <cell r="K426" t="str">
            <v>叶县常村镇</v>
          </cell>
          <cell r="L426" t="str">
            <v>中国共产党叶县委员会办公室</v>
          </cell>
        </row>
        <row r="426">
          <cell r="N426">
            <v>15738180779</v>
          </cell>
          <cell r="O426" t="str">
            <v>2024.10.1--2027.9.30</v>
          </cell>
          <cell r="P426" t="str">
            <v>叶县天安人力资源有限公司</v>
          </cell>
        </row>
        <row r="427">
          <cell r="C427" t="str">
            <v>410422200010051032</v>
          </cell>
          <cell r="D427" t="str">
            <v>男</v>
          </cell>
        </row>
        <row r="427">
          <cell r="F427" t="str">
            <v>本科</v>
          </cell>
          <cell r="G427">
            <v>20230701</v>
          </cell>
          <cell r="H427" t="str">
            <v>信阳学院</v>
          </cell>
          <cell r="I427" t="str">
            <v>法学</v>
          </cell>
        </row>
        <row r="427">
          <cell r="K427" t="str">
            <v>叶县九龙街道孟南村</v>
          </cell>
          <cell r="L427" t="str">
            <v>中国共产党叶县委员会办公室</v>
          </cell>
        </row>
        <row r="427">
          <cell r="N427">
            <v>15738170937</v>
          </cell>
          <cell r="O427" t="str">
            <v>2024.10.1--2027.9.30</v>
          </cell>
          <cell r="P427" t="str">
            <v>叶县天安人力资源有限公司</v>
          </cell>
        </row>
        <row r="428">
          <cell r="C428" t="str">
            <v>410422200211270020</v>
          </cell>
          <cell r="D428" t="str">
            <v>女</v>
          </cell>
        </row>
        <row r="428">
          <cell r="F428" t="str">
            <v>专科</v>
          </cell>
          <cell r="G428">
            <v>20240620</v>
          </cell>
          <cell r="H428" t="str">
            <v>河南轻工职业学院</v>
          </cell>
          <cell r="I428" t="str">
            <v>艺术设计</v>
          </cell>
        </row>
        <row r="428">
          <cell r="K428" t="str">
            <v>叶县仙台镇西马庄村</v>
          </cell>
          <cell r="L428" t="str">
            <v>中国共产党叶县委员会办公室</v>
          </cell>
        </row>
        <row r="428">
          <cell r="N428">
            <v>13592196960</v>
          </cell>
          <cell r="O428" t="str">
            <v>2024.10.1--2027.9.30</v>
          </cell>
          <cell r="P428" t="str">
            <v>叶县天安人力资源有限公司</v>
          </cell>
        </row>
        <row r="429">
          <cell r="C429" t="str">
            <v>410422200111094365</v>
          </cell>
          <cell r="D429" t="str">
            <v>女</v>
          </cell>
        </row>
        <row r="429">
          <cell r="F429" t="str">
            <v>专科</v>
          </cell>
          <cell r="G429">
            <v>20220701</v>
          </cell>
          <cell r="H429" t="str">
            <v>漯河职业技术学院</v>
          </cell>
          <cell r="I429" t="str">
            <v>摄影摄像技术</v>
          </cell>
        </row>
        <row r="429">
          <cell r="K429" t="str">
            <v>叶县辛店镇</v>
          </cell>
          <cell r="L429" t="str">
            <v>中国共产党叶县委员会办公室</v>
          </cell>
        </row>
        <row r="429">
          <cell r="N429">
            <v>16692510616</v>
          </cell>
          <cell r="O429" t="str">
            <v>2024.10.1--2027.9.30</v>
          </cell>
          <cell r="P429" t="str">
            <v>叶县天安人力资源有限公司</v>
          </cell>
        </row>
        <row r="430">
          <cell r="C430" t="str">
            <v>410422200107301018</v>
          </cell>
          <cell r="D430" t="str">
            <v>男</v>
          </cell>
        </row>
        <row r="430">
          <cell r="F430" t="str">
            <v>专科</v>
          </cell>
          <cell r="G430">
            <v>20230630</v>
          </cell>
          <cell r="H430" t="str">
            <v>新乡学院</v>
          </cell>
          <cell r="I430" t="str">
            <v>电子信息工程技术</v>
          </cell>
        </row>
        <row r="430">
          <cell r="K430" t="str">
            <v>叶县昆阳街道</v>
          </cell>
          <cell r="L430" t="str">
            <v>叶县工业和信息化局</v>
          </cell>
        </row>
        <row r="430">
          <cell r="N430">
            <v>17303755943</v>
          </cell>
          <cell r="O430" t="str">
            <v>2024.10.8-2027.10.7</v>
          </cell>
          <cell r="P430" t="str">
            <v>平顶山市一凡人力资源有限公司</v>
          </cell>
        </row>
        <row r="431">
          <cell r="C431" t="str">
            <v>410422200406287105</v>
          </cell>
          <cell r="D431" t="str">
            <v>女</v>
          </cell>
        </row>
        <row r="431">
          <cell r="F431" t="str">
            <v>专科</v>
          </cell>
          <cell r="G431">
            <v>20240630</v>
          </cell>
          <cell r="H431" t="str">
            <v>平顶山职业技术学院</v>
          </cell>
          <cell r="I431" t="str">
            <v>学前教育</v>
          </cell>
        </row>
        <row r="431">
          <cell r="K431" t="str">
            <v>叶县龙泉乡半截楼村</v>
          </cell>
          <cell r="L431" t="str">
            <v>叶县总工会</v>
          </cell>
        </row>
        <row r="431">
          <cell r="N431">
            <v>15737578746</v>
          </cell>
          <cell r="O431" t="str">
            <v>2024.10.8-2027.10.7</v>
          </cell>
          <cell r="P431" t="str">
            <v>平顶山市一凡人力资源有限公司</v>
          </cell>
        </row>
        <row r="432">
          <cell r="C432" t="str">
            <v>410422200111032228</v>
          </cell>
          <cell r="D432" t="str">
            <v>女</v>
          </cell>
        </row>
        <row r="432">
          <cell r="F432" t="str">
            <v>专科</v>
          </cell>
          <cell r="G432">
            <v>20220701</v>
          </cell>
          <cell r="H432" t="str">
            <v>漯河食品职业学院</v>
          </cell>
          <cell r="I432" t="str">
            <v>空中乘务</v>
          </cell>
        </row>
        <row r="432">
          <cell r="K432" t="str">
            <v>叶县任店镇</v>
          </cell>
          <cell r="L432" t="str">
            <v>叶县政务服务和大数据中心</v>
          </cell>
        </row>
        <row r="432">
          <cell r="N432">
            <v>13781856129</v>
          </cell>
          <cell r="O432" t="str">
            <v>2024.10.8-2027.10.7</v>
          </cell>
          <cell r="P432" t="str">
            <v>平顶山市一凡人力资源有限公司</v>
          </cell>
        </row>
        <row r="433">
          <cell r="C433" t="str">
            <v>410402199911175568</v>
          </cell>
          <cell r="D433" t="str">
            <v>女</v>
          </cell>
        </row>
        <row r="433">
          <cell r="F433" t="str">
            <v>专科</v>
          </cell>
          <cell r="G433">
            <v>20210701</v>
          </cell>
          <cell r="H433" t="str">
            <v>河南农业职业学院</v>
          </cell>
          <cell r="I433" t="str">
            <v>动物医学</v>
          </cell>
        </row>
        <row r="433">
          <cell r="K433" t="str">
            <v>叶县盐都街道焦庄村</v>
          </cell>
          <cell r="L433" t="str">
            <v>叶县医疗保障局</v>
          </cell>
        </row>
        <row r="433">
          <cell r="N433">
            <v>19939335351</v>
          </cell>
          <cell r="O433" t="str">
            <v>2024.10.1-2027.9.30</v>
          </cell>
          <cell r="P433" t="str">
            <v>平煤神马人力资源（叶县）有限公司</v>
          </cell>
        </row>
        <row r="434">
          <cell r="C434" t="str">
            <v>410422200103015946</v>
          </cell>
          <cell r="D434" t="str">
            <v>女</v>
          </cell>
        </row>
        <row r="434">
          <cell r="F434" t="str">
            <v>专科</v>
          </cell>
          <cell r="G434">
            <v>20230701</v>
          </cell>
          <cell r="H434" t="str">
            <v>南阳医学高等专科学校</v>
          </cell>
          <cell r="I434" t="str">
            <v>医学影像技术</v>
          </cell>
        </row>
        <row r="434">
          <cell r="K434" t="str">
            <v>叶县仙台镇</v>
          </cell>
          <cell r="L434" t="str">
            <v>叶县医疗保障局</v>
          </cell>
        </row>
        <row r="434">
          <cell r="N434">
            <v>17530501094</v>
          </cell>
          <cell r="O434" t="str">
            <v>2024.10.1-2027.9.30</v>
          </cell>
          <cell r="P434" t="str">
            <v>平煤神马人力资源（叶县）有限公司</v>
          </cell>
        </row>
        <row r="435">
          <cell r="C435" t="str">
            <v>410422199806230022</v>
          </cell>
          <cell r="D435" t="str">
            <v>女</v>
          </cell>
        </row>
        <row r="435">
          <cell r="F435" t="str">
            <v>本科</v>
          </cell>
          <cell r="G435">
            <v>20210701</v>
          </cell>
          <cell r="H435" t="str">
            <v>周口师范学院</v>
          </cell>
          <cell r="I435" t="str">
            <v>英语</v>
          </cell>
        </row>
        <row r="435">
          <cell r="K435" t="str">
            <v>叶县昆阳街道南大街</v>
          </cell>
          <cell r="L435" t="str">
            <v>叶县医疗保障局</v>
          </cell>
        </row>
        <row r="435">
          <cell r="N435">
            <v>15290677402</v>
          </cell>
          <cell r="O435" t="str">
            <v>2024.10.1-2027.9.30</v>
          </cell>
          <cell r="P435" t="str">
            <v>平煤神马人力资源（叶县）有限公司</v>
          </cell>
        </row>
        <row r="436">
          <cell r="C436" t="str">
            <v>410422200301170023</v>
          </cell>
          <cell r="D436" t="str">
            <v>女</v>
          </cell>
        </row>
        <row r="436">
          <cell r="F436" t="str">
            <v>专科</v>
          </cell>
          <cell r="G436">
            <v>20240625</v>
          </cell>
          <cell r="H436" t="str">
            <v>许昌职业技术学院</v>
          </cell>
          <cell r="I436" t="str">
            <v>小学教育（师范）</v>
          </cell>
        </row>
        <row r="436">
          <cell r="K436" t="str">
            <v>叶县九龙街道北大街</v>
          </cell>
          <cell r="L436" t="str">
            <v>叶县医疗保障局</v>
          </cell>
        </row>
        <row r="436">
          <cell r="N436">
            <v>15225039615</v>
          </cell>
          <cell r="O436" t="str">
            <v>2024.10.1-2027.9.30</v>
          </cell>
          <cell r="P436" t="str">
            <v>平煤神马人力资源（叶县）有限公司</v>
          </cell>
        </row>
        <row r="437">
          <cell r="C437" t="str">
            <v>410422200009079150</v>
          </cell>
          <cell r="D437" t="str">
            <v>男</v>
          </cell>
        </row>
        <row r="437">
          <cell r="F437" t="str">
            <v>专科</v>
          </cell>
          <cell r="G437">
            <v>20230701</v>
          </cell>
          <cell r="H437" t="str">
            <v>河南质量工程职业学院</v>
          </cell>
          <cell r="I437" t="str">
            <v>电子商务</v>
          </cell>
        </row>
        <row r="437">
          <cell r="K437" t="str">
            <v>叶县九龙街道北大街</v>
          </cell>
          <cell r="L437" t="str">
            <v>叶县医疗保障局</v>
          </cell>
        </row>
        <row r="437">
          <cell r="N437">
            <v>15938919582</v>
          </cell>
          <cell r="O437" t="str">
            <v>2024.10.1-2027.9.30</v>
          </cell>
          <cell r="P437" t="str">
            <v>平煤神马人力资源（叶县）有限公司</v>
          </cell>
        </row>
        <row r="438">
          <cell r="C438" t="str">
            <v>410422200010094825</v>
          </cell>
          <cell r="D438" t="str">
            <v>女</v>
          </cell>
        </row>
        <row r="438">
          <cell r="F438" t="str">
            <v>本科</v>
          </cell>
          <cell r="G438">
            <v>20230701</v>
          </cell>
          <cell r="H438" t="str">
            <v>河南科技职业大学</v>
          </cell>
          <cell r="I438" t="str">
            <v>护理学</v>
          </cell>
        </row>
        <row r="438">
          <cell r="K438" t="str">
            <v>叶县叶邑镇杜庄村</v>
          </cell>
          <cell r="L438" t="str">
            <v>叶县叶邑镇人民政府</v>
          </cell>
        </row>
        <row r="438">
          <cell r="N438">
            <v>18003905827</v>
          </cell>
          <cell r="O438" t="str">
            <v>2024.10.8-2027.10.7</v>
          </cell>
          <cell r="P438" t="str">
            <v>平顶山市一凡人力资源有限公司</v>
          </cell>
        </row>
        <row r="439">
          <cell r="C439" t="str">
            <v>41042220001213101X</v>
          </cell>
          <cell r="D439" t="str">
            <v>男</v>
          </cell>
        </row>
        <row r="439">
          <cell r="F439" t="str">
            <v>专科</v>
          </cell>
          <cell r="G439">
            <v>20230701</v>
          </cell>
          <cell r="H439" t="str">
            <v>郑州电子信息职业技术学院</v>
          </cell>
          <cell r="I439" t="str">
            <v>机电一体化技术</v>
          </cell>
        </row>
        <row r="439">
          <cell r="K439" t="str">
            <v>叶县盐都街道余庄村</v>
          </cell>
          <cell r="L439" t="str">
            <v>叶县盐都街道办事处</v>
          </cell>
        </row>
        <row r="439">
          <cell r="N439">
            <v>13243181892</v>
          </cell>
          <cell r="O439" t="str">
            <v>2024.10.8-2027.10.7</v>
          </cell>
          <cell r="P439" t="str">
            <v>平顶山市一凡人力资源有限公司</v>
          </cell>
        </row>
        <row r="440">
          <cell r="C440" t="str">
            <v>410422200110131048</v>
          </cell>
          <cell r="D440" t="str">
            <v>女</v>
          </cell>
        </row>
        <row r="440">
          <cell r="F440" t="str">
            <v>专科</v>
          </cell>
          <cell r="G440">
            <v>20220701</v>
          </cell>
          <cell r="H440" t="str">
            <v>河南科技学院</v>
          </cell>
          <cell r="I440" t="str">
            <v>商务英语</v>
          </cell>
        </row>
        <row r="440">
          <cell r="K440" t="str">
            <v>叶县九龙街道大林头村</v>
          </cell>
          <cell r="L440" t="str">
            <v>叶县盐都街道办事处</v>
          </cell>
        </row>
        <row r="440">
          <cell r="N440">
            <v>13703753909</v>
          </cell>
          <cell r="O440" t="str">
            <v>2024.10.8-2027.10.7</v>
          </cell>
          <cell r="P440" t="str">
            <v>平顶山市一凡人力资源有限公司</v>
          </cell>
        </row>
        <row r="441">
          <cell r="C441" t="str">
            <v>410422200201150068</v>
          </cell>
          <cell r="D441" t="str">
            <v>女</v>
          </cell>
        </row>
        <row r="441">
          <cell r="F441" t="str">
            <v>本科</v>
          </cell>
          <cell r="G441">
            <v>20230701</v>
          </cell>
          <cell r="H441" t="str">
            <v>洛阳师范学院</v>
          </cell>
          <cell r="I441" t="str">
            <v>音乐学</v>
          </cell>
        </row>
        <row r="441">
          <cell r="K441" t="str">
            <v>叶县九龙街道北关</v>
          </cell>
          <cell r="L441" t="str">
            <v>叶县盐都街道办事处</v>
          </cell>
        </row>
        <row r="441">
          <cell r="N441">
            <v>15737597226</v>
          </cell>
          <cell r="O441" t="str">
            <v>2024.10.8-2027.10.7</v>
          </cell>
          <cell r="P441" t="str">
            <v>平顶山市一凡人力资源有限公司</v>
          </cell>
        </row>
        <row r="442">
          <cell r="C442" t="str">
            <v>41042220020827002X</v>
          </cell>
          <cell r="D442" t="str">
            <v>女</v>
          </cell>
        </row>
        <row r="442">
          <cell r="F442" t="str">
            <v>专科</v>
          </cell>
          <cell r="G442">
            <v>20240628</v>
          </cell>
          <cell r="H442" t="str">
            <v>漯河职业技术学院</v>
          </cell>
          <cell r="I442" t="str">
            <v>舞蹈表演</v>
          </cell>
        </row>
        <row r="442">
          <cell r="K442" t="str">
            <v>叶县九龙街道北大街</v>
          </cell>
          <cell r="L442" t="str">
            <v>叶县信访局</v>
          </cell>
        </row>
        <row r="442">
          <cell r="N442">
            <v>16639583052</v>
          </cell>
          <cell r="O442" t="str">
            <v>2024.10.1--2027.9.30</v>
          </cell>
          <cell r="P442" t="str">
            <v>叶县天安人力资源有限公司</v>
          </cell>
        </row>
        <row r="443">
          <cell r="C443" t="str">
            <v>410422200103163850</v>
          </cell>
          <cell r="D443" t="str">
            <v>男</v>
          </cell>
        </row>
        <row r="443">
          <cell r="F443" t="str">
            <v>专科</v>
          </cell>
          <cell r="G443">
            <v>20230701</v>
          </cell>
          <cell r="H443" t="str">
            <v>许昌陶瓷职业学院</v>
          </cell>
          <cell r="I443" t="str">
            <v>机械设计与制造</v>
          </cell>
        </row>
        <row r="443">
          <cell r="K443" t="str">
            <v>叶县保安镇</v>
          </cell>
          <cell r="L443" t="str">
            <v>叶县信访局</v>
          </cell>
        </row>
        <row r="443">
          <cell r="N443">
            <v>17637537982</v>
          </cell>
          <cell r="O443" t="str">
            <v>2024.10.1--2027.9.30</v>
          </cell>
          <cell r="P443" t="str">
            <v>叶县天安人力资源有限公司</v>
          </cell>
          <cell r="Q443">
            <v>20241223</v>
          </cell>
        </row>
        <row r="444">
          <cell r="C444" t="str">
            <v>41042220011014923X</v>
          </cell>
          <cell r="D444" t="str">
            <v>男</v>
          </cell>
        </row>
        <row r="444">
          <cell r="F444" t="str">
            <v>专科</v>
          </cell>
          <cell r="G444">
            <v>20230701</v>
          </cell>
          <cell r="H444" t="str">
            <v>河南农业职业学院</v>
          </cell>
          <cell r="I444" t="str">
            <v>计算机应用技术</v>
          </cell>
        </row>
        <row r="444">
          <cell r="K444" t="str">
            <v>叶县昆阳街道西李庄村</v>
          </cell>
          <cell r="L444" t="str">
            <v>叶县信访局</v>
          </cell>
        </row>
        <row r="444">
          <cell r="N444">
            <v>16638474923</v>
          </cell>
          <cell r="O444" t="str">
            <v>2024.10.1--2027.9.30</v>
          </cell>
          <cell r="P444" t="str">
            <v>叶县天安人力资源有限公司</v>
          </cell>
        </row>
        <row r="445">
          <cell r="C445" t="str">
            <v>410422199812016022</v>
          </cell>
          <cell r="D445" t="str">
            <v>女</v>
          </cell>
        </row>
        <row r="445">
          <cell r="F445" t="str">
            <v>专科</v>
          </cell>
          <cell r="G445">
            <v>20200701</v>
          </cell>
          <cell r="H445" t="str">
            <v>新乡学院</v>
          </cell>
          <cell r="I445" t="str">
            <v>园林技术</v>
          </cell>
        </row>
        <row r="445">
          <cell r="K445" t="str">
            <v>叶县仙台镇西南拐村</v>
          </cell>
          <cell r="L445" t="str">
            <v>叶县仙台镇人民政府</v>
          </cell>
        </row>
        <row r="445">
          <cell r="N445">
            <v>18236691603</v>
          </cell>
          <cell r="O445" t="str">
            <v>2024.10.1-2027.9.30</v>
          </cell>
          <cell r="P445" t="str">
            <v>平煤神马人力资源（叶县）有限公司</v>
          </cell>
        </row>
        <row r="446">
          <cell r="C446" t="str">
            <v>410422200403280020</v>
          </cell>
          <cell r="D446" t="str">
            <v>女</v>
          </cell>
        </row>
        <row r="446">
          <cell r="F446" t="str">
            <v>专科</v>
          </cell>
          <cell r="G446">
            <v>20240701</v>
          </cell>
          <cell r="H446" t="str">
            <v>鹤壁能源化工职业学院</v>
          </cell>
          <cell r="I446" t="str">
            <v>大数据与会计</v>
          </cell>
        </row>
        <row r="446">
          <cell r="K446" t="str">
            <v>叶县九龙街道北关</v>
          </cell>
          <cell r="L446" t="str">
            <v>叶县仙台镇人民政府</v>
          </cell>
        </row>
        <row r="446">
          <cell r="N446">
            <v>15093823608</v>
          </cell>
          <cell r="O446" t="str">
            <v>2024.10.1-2027.9.30</v>
          </cell>
          <cell r="P446" t="str">
            <v>平煤神马人力资源（叶县）有限公司</v>
          </cell>
        </row>
        <row r="447">
          <cell r="C447" t="str">
            <v>410482200110174423</v>
          </cell>
          <cell r="D447" t="str">
            <v>女</v>
          </cell>
        </row>
        <row r="447">
          <cell r="F447" t="str">
            <v>本科</v>
          </cell>
          <cell r="G447">
            <v>20220701</v>
          </cell>
          <cell r="H447" t="str">
            <v>平顶山学院</v>
          </cell>
          <cell r="I447" t="str">
            <v>学前教育</v>
          </cell>
        </row>
        <row r="447">
          <cell r="K447" t="str">
            <v>叶县叶邑镇</v>
          </cell>
          <cell r="L447" t="str">
            <v>叶县仙台镇人民政府</v>
          </cell>
        </row>
        <row r="447">
          <cell r="N447">
            <v>17530830681</v>
          </cell>
          <cell r="O447" t="str">
            <v>2024.10.1-2027.9.30</v>
          </cell>
          <cell r="P447" t="str">
            <v>平煤神马人力资源（叶县）有限公司</v>
          </cell>
        </row>
        <row r="448">
          <cell r="C448" t="str">
            <v>410422199911138228</v>
          </cell>
          <cell r="D448" t="str">
            <v>女</v>
          </cell>
        </row>
        <row r="448">
          <cell r="F448" t="str">
            <v>本科</v>
          </cell>
          <cell r="G448">
            <v>20220701</v>
          </cell>
          <cell r="H448" t="str">
            <v>河南师范大学新联学院</v>
          </cell>
          <cell r="I448" t="str">
            <v>小学教育</v>
          </cell>
        </row>
        <row r="448">
          <cell r="K448" t="str">
            <v>叶县保安镇寨王村</v>
          </cell>
          <cell r="L448" t="str">
            <v>叶县文化广电和旅游局</v>
          </cell>
        </row>
        <row r="448">
          <cell r="N448">
            <v>13253675239</v>
          </cell>
          <cell r="O448" t="str">
            <v>2024.9.30-2027.9.29</v>
          </cell>
          <cell r="P448" t="str">
            <v>平煤神马人力资源（叶县）有限公司</v>
          </cell>
        </row>
        <row r="449">
          <cell r="C449" t="str">
            <v>410422200005019206</v>
          </cell>
          <cell r="D449" t="str">
            <v>女</v>
          </cell>
        </row>
        <row r="449">
          <cell r="F449" t="str">
            <v>本科</v>
          </cell>
          <cell r="G449">
            <v>20230630</v>
          </cell>
          <cell r="H449" t="str">
            <v>湖北大学知行学院</v>
          </cell>
          <cell r="I449" t="str">
            <v>旅游管理</v>
          </cell>
        </row>
        <row r="449">
          <cell r="K449" t="str">
            <v>叶县昆阳街道南大街</v>
          </cell>
          <cell r="L449" t="str">
            <v>叶县文化广电和旅游局</v>
          </cell>
        </row>
        <row r="449">
          <cell r="N449">
            <v>13100700063</v>
          </cell>
          <cell r="O449" t="str">
            <v>2024.9.30-2027.9.29</v>
          </cell>
          <cell r="P449" t="str">
            <v>平煤神马人力资源（叶县）有限公司</v>
          </cell>
        </row>
        <row r="450">
          <cell r="C450" t="str">
            <v>41042219991123106X</v>
          </cell>
          <cell r="D450" t="str">
            <v>女</v>
          </cell>
        </row>
        <row r="450">
          <cell r="F450" t="str">
            <v>本科</v>
          </cell>
          <cell r="G450">
            <v>20220701</v>
          </cell>
          <cell r="H450" t="str">
            <v>郑州商学院</v>
          </cell>
          <cell r="I450" t="str">
            <v>保险学</v>
          </cell>
        </row>
        <row r="450">
          <cell r="K450" t="str">
            <v>叶县昆阳街道</v>
          </cell>
          <cell r="L450" t="str">
            <v>叶县文化广电和旅游局</v>
          </cell>
        </row>
        <row r="450">
          <cell r="N450">
            <v>18239704862</v>
          </cell>
          <cell r="O450" t="str">
            <v>2024.9.30-2027.9.29</v>
          </cell>
          <cell r="P450" t="str">
            <v>平煤神马人力资源（叶县）有限公司</v>
          </cell>
        </row>
        <row r="451">
          <cell r="C451" t="str">
            <v>410482199805218220</v>
          </cell>
          <cell r="D451" t="str">
            <v>女</v>
          </cell>
        </row>
        <row r="451">
          <cell r="F451" t="str">
            <v>专科（函授）</v>
          </cell>
          <cell r="G451">
            <v>20220701</v>
          </cell>
          <cell r="H451" t="str">
            <v>郑州师范学院</v>
          </cell>
          <cell r="I451" t="str">
            <v>小学教育</v>
          </cell>
        </row>
        <row r="451">
          <cell r="K451" t="str">
            <v>叶县昆阳街道新李寨村</v>
          </cell>
          <cell r="L451" t="str">
            <v>叶县文化广电和旅游局</v>
          </cell>
        </row>
        <row r="451">
          <cell r="N451">
            <v>16692505559</v>
          </cell>
          <cell r="O451" t="str">
            <v>2024.9.30-2027.9.29</v>
          </cell>
          <cell r="P451" t="str">
            <v>平煤神马人力资源（叶县）有限公司</v>
          </cell>
        </row>
        <row r="452">
          <cell r="C452" t="str">
            <v>410422200005163320</v>
          </cell>
          <cell r="D452" t="str">
            <v>女</v>
          </cell>
        </row>
        <row r="452">
          <cell r="F452" t="str">
            <v>本科</v>
          </cell>
          <cell r="G452">
            <v>20240612</v>
          </cell>
          <cell r="H452" t="str">
            <v>景德镇陶瓷大学</v>
          </cell>
          <cell r="I452" t="str">
            <v>绘画</v>
          </cell>
        </row>
        <row r="452">
          <cell r="K452" t="str">
            <v>叶县夏李乡</v>
          </cell>
          <cell r="L452" t="str">
            <v>叶县文化广电和旅游局</v>
          </cell>
        </row>
        <row r="452">
          <cell r="N452">
            <v>15279227691</v>
          </cell>
          <cell r="O452" t="str">
            <v>2024.9.30-2027.9.29</v>
          </cell>
          <cell r="P452" t="str">
            <v>平煤神马人力资源（叶县）有限公司</v>
          </cell>
        </row>
        <row r="453">
          <cell r="C453" t="str">
            <v>410422200004107028</v>
          </cell>
          <cell r="D453" t="str">
            <v>女</v>
          </cell>
        </row>
        <row r="453">
          <cell r="F453" t="str">
            <v>本科</v>
          </cell>
          <cell r="G453">
            <v>20230701</v>
          </cell>
          <cell r="H453" t="str">
            <v>河南城建学院</v>
          </cell>
          <cell r="I453" t="str">
            <v>环境设计</v>
          </cell>
        </row>
        <row r="453">
          <cell r="K453" t="str">
            <v>叶县廉村镇</v>
          </cell>
          <cell r="L453" t="str">
            <v>叶县文化广电和旅游局</v>
          </cell>
        </row>
        <row r="453">
          <cell r="N453">
            <v>15938900373</v>
          </cell>
          <cell r="O453" t="str">
            <v>2024.9.30-2027.9.29</v>
          </cell>
          <cell r="P453" t="str">
            <v>平煤神马人力资源（叶县）有限公司</v>
          </cell>
        </row>
        <row r="454">
          <cell r="C454" t="str">
            <v>410422200309181042</v>
          </cell>
          <cell r="D454" t="str">
            <v>女</v>
          </cell>
        </row>
        <row r="454">
          <cell r="F454" t="str">
            <v>专科</v>
          </cell>
          <cell r="G454">
            <v>20240601</v>
          </cell>
          <cell r="H454" t="str">
            <v>郑州卫生健康职业学院</v>
          </cell>
          <cell r="I454" t="str">
            <v>护理学</v>
          </cell>
        </row>
        <row r="454">
          <cell r="K454" t="str">
            <v>叶县昆阳街道程庄村</v>
          </cell>
          <cell r="L454" t="str">
            <v>叶县卫生健康委员会</v>
          </cell>
        </row>
        <row r="454">
          <cell r="N454">
            <v>17326297929</v>
          </cell>
          <cell r="O454" t="str">
            <v>2024.10.8-2027.10.7</v>
          </cell>
          <cell r="P454" t="str">
            <v>平顶山市一凡人力资源有限公司</v>
          </cell>
        </row>
        <row r="455">
          <cell r="C455" t="str">
            <v>410422198911113341</v>
          </cell>
          <cell r="D455" t="str">
            <v>女</v>
          </cell>
        </row>
        <row r="455">
          <cell r="F455" t="str">
            <v>专科</v>
          </cell>
          <cell r="G455">
            <v>20120701</v>
          </cell>
          <cell r="H455" t="str">
            <v>郑州师范学院</v>
          </cell>
          <cell r="I455" t="str">
            <v>动漫设计与制作</v>
          </cell>
        </row>
        <row r="455">
          <cell r="K455" t="str">
            <v>叶县马庄乡马庄村</v>
          </cell>
          <cell r="L455" t="str">
            <v>叶县卫生健康委员会</v>
          </cell>
        </row>
        <row r="455">
          <cell r="N455">
            <v>13233755733</v>
          </cell>
          <cell r="O455" t="str">
            <v>2024.10.8-2027.10.7</v>
          </cell>
          <cell r="P455" t="str">
            <v>平顶山市一凡人力资源有限公司</v>
          </cell>
        </row>
        <row r="456">
          <cell r="C456" t="str">
            <v>410422200110019160</v>
          </cell>
          <cell r="D456" t="str">
            <v>女</v>
          </cell>
        </row>
        <row r="456">
          <cell r="F456" t="str">
            <v>专科</v>
          </cell>
          <cell r="G456">
            <v>20240626</v>
          </cell>
          <cell r="H456" t="str">
            <v>河南护理职业学院</v>
          </cell>
          <cell r="I456" t="str">
            <v>口腔医学技术</v>
          </cell>
        </row>
        <row r="456">
          <cell r="K456" t="str">
            <v>叶县盐都街道问村</v>
          </cell>
          <cell r="L456" t="str">
            <v>叶县卫生健康委员会</v>
          </cell>
        </row>
        <row r="456">
          <cell r="N456">
            <v>17698270538</v>
          </cell>
          <cell r="O456" t="str">
            <v>2024.10.8-2027.10.7</v>
          </cell>
          <cell r="P456" t="str">
            <v>平顶山市一凡人力资源有限公司</v>
          </cell>
        </row>
        <row r="457">
          <cell r="C457" t="str">
            <v>410422200207290045</v>
          </cell>
          <cell r="D457" t="str">
            <v>女</v>
          </cell>
        </row>
        <row r="457">
          <cell r="F457" t="str">
            <v>专科</v>
          </cell>
          <cell r="G457">
            <v>20230601</v>
          </cell>
          <cell r="H457" t="str">
            <v>开封大学</v>
          </cell>
          <cell r="I457" t="str">
            <v>医学影像技术</v>
          </cell>
        </row>
        <row r="457">
          <cell r="K457" t="str">
            <v>叶县昆阳街道南大街</v>
          </cell>
          <cell r="L457" t="str">
            <v>叶县卫生健康委员会</v>
          </cell>
        </row>
        <row r="457">
          <cell r="N457">
            <v>16696996616</v>
          </cell>
          <cell r="O457" t="str">
            <v>2024.10.8-2027.10.7</v>
          </cell>
          <cell r="P457" t="str">
            <v>平顶山市一凡人力资源有限公司</v>
          </cell>
        </row>
        <row r="458">
          <cell r="C458" t="str">
            <v>410422199801110013</v>
          </cell>
          <cell r="D458" t="str">
            <v>男</v>
          </cell>
        </row>
        <row r="458">
          <cell r="F458" t="str">
            <v>专科</v>
          </cell>
          <cell r="G458">
            <v>20220630</v>
          </cell>
          <cell r="H458" t="str">
            <v>杭州医学院</v>
          </cell>
          <cell r="I458" t="str">
            <v>医学检验技术</v>
          </cell>
        </row>
        <row r="458">
          <cell r="K458" t="str">
            <v>叶县昆阳街道南关</v>
          </cell>
          <cell r="L458" t="str">
            <v>叶县卫生健康委员会</v>
          </cell>
        </row>
        <row r="458">
          <cell r="N458">
            <v>17329394509</v>
          </cell>
          <cell r="O458" t="str">
            <v>2024.10.8-2027.10.7</v>
          </cell>
          <cell r="P458" t="str">
            <v>平顶山市一凡人力资源有限公司</v>
          </cell>
        </row>
        <row r="459">
          <cell r="C459" t="str">
            <v>41042220011202481X</v>
          </cell>
          <cell r="D459" t="str">
            <v>男</v>
          </cell>
        </row>
        <row r="459">
          <cell r="F459" t="str">
            <v>本科</v>
          </cell>
          <cell r="G459">
            <v>20240701</v>
          </cell>
          <cell r="H459" t="str">
            <v>河南中医药大学</v>
          </cell>
          <cell r="I459" t="str">
            <v>中医学</v>
          </cell>
        </row>
        <row r="459">
          <cell r="K459" t="str">
            <v>叶县叶邑镇南大王村</v>
          </cell>
          <cell r="L459" t="str">
            <v>叶县卫生健康委员会</v>
          </cell>
        </row>
        <row r="459">
          <cell r="N459">
            <v>17596534797</v>
          </cell>
          <cell r="O459" t="str">
            <v>2024.10.8-2027.10.7</v>
          </cell>
          <cell r="P459" t="str">
            <v>平顶山市一凡人力资源有限公司</v>
          </cell>
          <cell r="Q459">
            <v>20241031</v>
          </cell>
        </row>
        <row r="460">
          <cell r="C460" t="str">
            <v>410422200301289163</v>
          </cell>
          <cell r="D460" t="str">
            <v>女</v>
          </cell>
        </row>
        <row r="460">
          <cell r="F460" t="str">
            <v>专科</v>
          </cell>
          <cell r="G460">
            <v>20240620</v>
          </cell>
          <cell r="H460" t="str">
            <v>漯河医学高等专科学校</v>
          </cell>
          <cell r="I460" t="str">
            <v>药学</v>
          </cell>
        </row>
        <row r="460">
          <cell r="K460" t="str">
            <v>叶县九龙街道北关</v>
          </cell>
          <cell r="L460" t="str">
            <v>叶县卫生健康委员会</v>
          </cell>
        </row>
        <row r="460">
          <cell r="N460">
            <v>17611292289</v>
          </cell>
          <cell r="O460" t="str">
            <v>2024.10.8-2027.10.7</v>
          </cell>
          <cell r="P460" t="str">
            <v>平顶山市一凡人力资源有限公司</v>
          </cell>
        </row>
        <row r="461">
          <cell r="C461" t="str">
            <v>41042219980904222X</v>
          </cell>
          <cell r="D461" t="str">
            <v>女</v>
          </cell>
        </row>
        <row r="461">
          <cell r="F461" t="str">
            <v>本科</v>
          </cell>
          <cell r="G461">
            <v>20240617</v>
          </cell>
          <cell r="H461" t="str">
            <v>郑州工商学院</v>
          </cell>
          <cell r="I461" t="str">
            <v>法学</v>
          </cell>
        </row>
        <row r="461">
          <cell r="K461" t="str">
            <v>叶县任店镇</v>
          </cell>
          <cell r="L461" t="str">
            <v>叶县退役军人事务局</v>
          </cell>
        </row>
        <row r="461">
          <cell r="N461">
            <v>15225025076</v>
          </cell>
          <cell r="O461" t="str">
            <v>2024.10.8-2027.10.7</v>
          </cell>
          <cell r="P461" t="str">
            <v>平顶山市一凡人力资源有限公司</v>
          </cell>
        </row>
        <row r="462">
          <cell r="C462" t="str">
            <v>41042220011020004X</v>
          </cell>
          <cell r="D462" t="str">
            <v>女</v>
          </cell>
        </row>
        <row r="462">
          <cell r="F462" t="str">
            <v>专科</v>
          </cell>
          <cell r="G462">
            <v>20220701</v>
          </cell>
          <cell r="H462" t="str">
            <v>信阳农林学院</v>
          </cell>
          <cell r="I462" t="str">
            <v>食品营养与检测</v>
          </cell>
        </row>
        <row r="462">
          <cell r="K462" t="str">
            <v>叶县九龙街道北关</v>
          </cell>
          <cell r="L462" t="str">
            <v>叶县退役军人事务局</v>
          </cell>
        </row>
        <row r="462">
          <cell r="N462">
            <v>13071761177</v>
          </cell>
          <cell r="O462" t="str">
            <v>2024.10.8-2027.10.7</v>
          </cell>
          <cell r="P462" t="str">
            <v>平顶山市一凡人力资源有限公司</v>
          </cell>
        </row>
        <row r="463">
          <cell r="C463" t="str">
            <v>410422199312150057</v>
          </cell>
          <cell r="D463" t="str">
            <v>男</v>
          </cell>
        </row>
        <row r="463">
          <cell r="F463" t="str">
            <v>专科</v>
          </cell>
          <cell r="G463">
            <v>20150701</v>
          </cell>
          <cell r="H463" t="str">
            <v>平顶山学院</v>
          </cell>
          <cell r="I463" t="str">
            <v>护理</v>
          </cell>
        </row>
        <row r="463">
          <cell r="K463" t="str">
            <v>叶县昆阳街道南大街</v>
          </cell>
          <cell r="L463" t="str">
            <v>叶县退役军人事务局</v>
          </cell>
        </row>
        <row r="463">
          <cell r="N463">
            <v>13393782733</v>
          </cell>
          <cell r="O463" t="str">
            <v>2024.10.8-2027.10.7</v>
          </cell>
          <cell r="P463" t="str">
            <v>平顶山市一凡人力资源有限公司</v>
          </cell>
        </row>
        <row r="464">
          <cell r="C464" t="str">
            <v>410422199905061025</v>
          </cell>
          <cell r="D464" t="str">
            <v>女</v>
          </cell>
        </row>
        <row r="464">
          <cell r="F464" t="str">
            <v>本科</v>
          </cell>
          <cell r="G464">
            <v>20230701</v>
          </cell>
          <cell r="H464" t="str">
            <v>郑州工业应用技术学院</v>
          </cell>
          <cell r="I464" t="str">
            <v>物流管理</v>
          </cell>
        </row>
        <row r="464">
          <cell r="K464" t="str">
            <v>叶县昆阳街道南大街</v>
          </cell>
          <cell r="L464" t="str">
            <v>叶县水利局</v>
          </cell>
        </row>
        <row r="464">
          <cell r="N464">
            <v>15903759538</v>
          </cell>
          <cell r="O464" t="str">
            <v>2024.10.8-2027.10.7</v>
          </cell>
          <cell r="P464" t="str">
            <v>平顶山市一凡人力资源有限公司</v>
          </cell>
        </row>
        <row r="465">
          <cell r="C465" t="str">
            <v>410422200402102249</v>
          </cell>
          <cell r="D465" t="str">
            <v>女</v>
          </cell>
        </row>
        <row r="465">
          <cell r="F465" t="str">
            <v>专科</v>
          </cell>
          <cell r="G465">
            <v>20240630</v>
          </cell>
          <cell r="H465" t="str">
            <v>河南经贸职业学院</v>
          </cell>
          <cell r="I465" t="str">
            <v>计算机应用技术</v>
          </cell>
        </row>
        <row r="465">
          <cell r="K465" t="str">
            <v>叶县昆阳街道南关</v>
          </cell>
          <cell r="L465" t="str">
            <v>叶县融媒体中心</v>
          </cell>
        </row>
        <row r="465">
          <cell r="N465">
            <v>18237536980</v>
          </cell>
          <cell r="O465" t="str">
            <v>2024.10.1--2027.9.30</v>
          </cell>
          <cell r="P465" t="str">
            <v>叶县天安人力资源有限公司</v>
          </cell>
        </row>
        <row r="466">
          <cell r="C466" t="str">
            <v>410422200111101027</v>
          </cell>
          <cell r="D466" t="str">
            <v>女</v>
          </cell>
        </row>
        <row r="466">
          <cell r="F466" t="str">
            <v>专科</v>
          </cell>
          <cell r="G466">
            <v>20230701</v>
          </cell>
          <cell r="H466" t="str">
            <v>安阳职业技术学院</v>
          </cell>
          <cell r="I466" t="str">
            <v>电子商务（网店运营管理）</v>
          </cell>
        </row>
        <row r="466">
          <cell r="K466" t="str">
            <v>叶县昆阳街道潘寨村</v>
          </cell>
          <cell r="L466" t="str">
            <v>叶县融媒体中心</v>
          </cell>
        </row>
        <row r="466">
          <cell r="N466">
            <v>15137558382</v>
          </cell>
          <cell r="O466" t="str">
            <v>2024.10.1--2027.9.30</v>
          </cell>
          <cell r="P466" t="str">
            <v>叶县天安人力资源有限公司</v>
          </cell>
        </row>
        <row r="467">
          <cell r="C467" t="str">
            <v>410422200305129183</v>
          </cell>
          <cell r="D467" t="str">
            <v>女</v>
          </cell>
        </row>
        <row r="467">
          <cell r="F467" t="str">
            <v>专科</v>
          </cell>
          <cell r="G467">
            <v>20230630</v>
          </cell>
          <cell r="H467" t="str">
            <v>平顶山职业技术学院</v>
          </cell>
          <cell r="I467" t="str">
            <v>电子商务</v>
          </cell>
        </row>
        <row r="467">
          <cell r="K467" t="str">
            <v>叶县昆阳街道南大街</v>
          </cell>
          <cell r="L467" t="str">
            <v>叶县融媒体中心</v>
          </cell>
        </row>
        <row r="467">
          <cell r="N467">
            <v>19937571971</v>
          </cell>
          <cell r="O467" t="str">
            <v>2024.10.1--2027.9.30</v>
          </cell>
          <cell r="P467" t="str">
            <v>叶县天安人力资源有限公司</v>
          </cell>
        </row>
        <row r="468">
          <cell r="C468" t="str">
            <v>410422199803180023</v>
          </cell>
          <cell r="D468" t="str">
            <v>女</v>
          </cell>
        </row>
        <row r="468">
          <cell r="F468" t="str">
            <v>本科</v>
          </cell>
          <cell r="G468">
            <v>20210701</v>
          </cell>
          <cell r="H468" t="str">
            <v>黄河科技学院</v>
          </cell>
          <cell r="I468" t="str">
            <v>国际经济与贸易</v>
          </cell>
        </row>
        <row r="468">
          <cell r="K468" t="str">
            <v>叶县昆阳街道南关</v>
          </cell>
          <cell r="L468" t="str">
            <v>叶县人民政府办公室</v>
          </cell>
        </row>
        <row r="468">
          <cell r="N468">
            <v>15638941008</v>
          </cell>
          <cell r="O468" t="str">
            <v>2024.9.30-2027.9.29</v>
          </cell>
          <cell r="P468" t="str">
            <v>平煤神马人力资源（叶县）有限公司</v>
          </cell>
          <cell r="Q468">
            <v>20250217</v>
          </cell>
        </row>
        <row r="469">
          <cell r="C469" t="str">
            <v>410422200109256521</v>
          </cell>
          <cell r="D469" t="str">
            <v>女</v>
          </cell>
        </row>
        <row r="469">
          <cell r="F469" t="str">
            <v>专科</v>
          </cell>
          <cell r="G469">
            <v>20210701</v>
          </cell>
          <cell r="H469" t="str">
            <v>安阳幼儿师范高等专科学校</v>
          </cell>
          <cell r="I469" t="str">
            <v>学前教育</v>
          </cell>
        </row>
        <row r="469">
          <cell r="K469" t="str">
            <v>叶县水寨乡小庄王村</v>
          </cell>
          <cell r="L469" t="str">
            <v>叶县人民政府办公室</v>
          </cell>
        </row>
        <row r="469">
          <cell r="N469">
            <v>18768947738</v>
          </cell>
          <cell r="O469" t="str">
            <v>2024.9.30-2027.9.29</v>
          </cell>
          <cell r="P469" t="str">
            <v>平煤神马人力资源（叶县）有限公司</v>
          </cell>
        </row>
        <row r="470">
          <cell r="C470" t="str">
            <v>410422199811172824</v>
          </cell>
          <cell r="D470" t="str">
            <v>女</v>
          </cell>
        </row>
        <row r="470">
          <cell r="F470" t="str">
            <v>本科</v>
          </cell>
          <cell r="G470">
            <v>20210701</v>
          </cell>
          <cell r="H470" t="str">
            <v>郑州工业应用技术学院</v>
          </cell>
          <cell r="I470" t="str">
            <v>英语</v>
          </cell>
        </row>
        <row r="470">
          <cell r="K470" t="str">
            <v>叶县常村镇文集村</v>
          </cell>
          <cell r="L470" t="str">
            <v>叶县人民政府办公室</v>
          </cell>
        </row>
        <row r="470">
          <cell r="N470">
            <v>15837512376</v>
          </cell>
          <cell r="O470" t="str">
            <v>2024.9.30-2027.9.29</v>
          </cell>
          <cell r="P470" t="str">
            <v>平煤神马人力资源（叶县）有限公司</v>
          </cell>
        </row>
        <row r="471">
          <cell r="C471" t="str">
            <v>410422200109190040</v>
          </cell>
          <cell r="D471" t="str">
            <v>女</v>
          </cell>
        </row>
        <row r="471">
          <cell r="F471" t="str">
            <v>本科</v>
          </cell>
          <cell r="G471">
            <v>20230620</v>
          </cell>
          <cell r="H471" t="str">
            <v>河北金融学院</v>
          </cell>
          <cell r="I471" t="str">
            <v>经济学</v>
          </cell>
        </row>
        <row r="471">
          <cell r="K471" t="str">
            <v>叶县九龙街道北大街</v>
          </cell>
          <cell r="L471" t="str">
            <v>叶县人民政府办公室</v>
          </cell>
        </row>
        <row r="471">
          <cell r="N471">
            <v>15630885272</v>
          </cell>
          <cell r="O471" t="str">
            <v>2024.9.30-2027.9.29</v>
          </cell>
          <cell r="P471" t="str">
            <v>平煤神马人力资源（叶县）有限公司</v>
          </cell>
        </row>
        <row r="472">
          <cell r="C472" t="str">
            <v>410422199604134817</v>
          </cell>
          <cell r="D472" t="str">
            <v>男</v>
          </cell>
        </row>
        <row r="472">
          <cell r="F472" t="str">
            <v>专科（函授）</v>
          </cell>
          <cell r="G472">
            <v>20230120</v>
          </cell>
          <cell r="H472" t="str">
            <v>国家开放大学</v>
          </cell>
          <cell r="I472" t="str">
            <v>行政管理</v>
          </cell>
        </row>
        <row r="472">
          <cell r="K472" t="str">
            <v>叶县叶邑镇</v>
          </cell>
          <cell r="L472" t="str">
            <v>叶县人民政府办公室</v>
          </cell>
        </row>
        <row r="472">
          <cell r="N472">
            <v>18675239372</v>
          </cell>
          <cell r="O472" t="str">
            <v>2024.9.30-2027.9.29</v>
          </cell>
          <cell r="P472" t="str">
            <v>平煤神马人力资源（叶县）有限公司</v>
          </cell>
        </row>
        <row r="473">
          <cell r="C473" t="str">
            <v>410422200001219163</v>
          </cell>
          <cell r="D473" t="str">
            <v>女</v>
          </cell>
        </row>
        <row r="473">
          <cell r="F473" t="str">
            <v>本科</v>
          </cell>
          <cell r="G473">
            <v>20220701</v>
          </cell>
          <cell r="H473" t="str">
            <v>黄河科技学院</v>
          </cell>
          <cell r="I473" t="str">
            <v>国际经济与贸易</v>
          </cell>
        </row>
        <row r="473">
          <cell r="K473" t="str">
            <v>叶县田庄乡</v>
          </cell>
          <cell r="L473" t="str">
            <v>叶县人力资源和社会保障局</v>
          </cell>
        </row>
        <row r="473">
          <cell r="N473">
            <v>15237576576</v>
          </cell>
          <cell r="O473" t="str">
            <v>2024.10.1-2027.9.30</v>
          </cell>
          <cell r="P473" t="str">
            <v>平煤神马人力资源（叶县）有限公司</v>
          </cell>
        </row>
        <row r="474">
          <cell r="C474" t="str">
            <v>410422200101181027</v>
          </cell>
          <cell r="D474" t="str">
            <v>女</v>
          </cell>
        </row>
        <row r="474">
          <cell r="F474" t="str">
            <v>专科</v>
          </cell>
          <cell r="G474">
            <v>20220701</v>
          </cell>
          <cell r="H474" t="str">
            <v>河南轻工职业学院</v>
          </cell>
          <cell r="I474" t="str">
            <v>视觉传播设计与制作</v>
          </cell>
        </row>
        <row r="474">
          <cell r="K474" t="str">
            <v>叶县昆阳街道潘寨村</v>
          </cell>
          <cell r="L474" t="str">
            <v>叶县农业农村局</v>
          </cell>
        </row>
        <row r="474">
          <cell r="N474">
            <v>15937501705</v>
          </cell>
          <cell r="O474" t="str">
            <v>2024.10.8-2027.10.7</v>
          </cell>
          <cell r="P474" t="str">
            <v>平顶山市一凡人力资源有限公司</v>
          </cell>
        </row>
        <row r="475">
          <cell r="C475" t="str">
            <v>410422200406068121</v>
          </cell>
          <cell r="D475" t="str">
            <v>女</v>
          </cell>
        </row>
        <row r="475">
          <cell r="F475" t="str">
            <v>专科</v>
          </cell>
          <cell r="G475">
            <v>20240601</v>
          </cell>
          <cell r="H475" t="str">
            <v>平顶山职业技术学院</v>
          </cell>
          <cell r="I475" t="str">
            <v>学前教育</v>
          </cell>
        </row>
        <row r="475">
          <cell r="K475" t="str">
            <v>叶县龚店镇坡宋村</v>
          </cell>
          <cell r="L475" t="str">
            <v>叶县农业农村局</v>
          </cell>
        </row>
        <row r="475">
          <cell r="N475">
            <v>15716556343</v>
          </cell>
          <cell r="O475" t="str">
            <v>2024.10.8-2027.10.7</v>
          </cell>
          <cell r="P475" t="str">
            <v>平顶山市一凡人力资源有限公司</v>
          </cell>
          <cell r="Q475">
            <v>20250408</v>
          </cell>
        </row>
        <row r="476">
          <cell r="C476" t="str">
            <v>410422200004081825</v>
          </cell>
          <cell r="D476" t="str">
            <v>女</v>
          </cell>
        </row>
        <row r="476">
          <cell r="F476" t="str">
            <v>本科</v>
          </cell>
          <cell r="G476">
            <v>20220701</v>
          </cell>
          <cell r="H476" t="str">
            <v>河南财经政法大学</v>
          </cell>
          <cell r="I476" t="str">
            <v>农林经济管理</v>
          </cell>
        </row>
        <row r="476">
          <cell r="K476" t="str">
            <v>叶县田庄乡</v>
          </cell>
          <cell r="L476" t="str">
            <v>叶县农业农村局</v>
          </cell>
        </row>
        <row r="476">
          <cell r="N476">
            <v>18637505659</v>
          </cell>
          <cell r="O476" t="str">
            <v>2024.10.8-2027.10.7</v>
          </cell>
          <cell r="P476" t="str">
            <v>平顶山市一凡人力资源有限公司</v>
          </cell>
        </row>
        <row r="477">
          <cell r="C477" t="str">
            <v>410422200302138121</v>
          </cell>
          <cell r="D477" t="str">
            <v>女</v>
          </cell>
        </row>
        <row r="477">
          <cell r="F477" t="str">
            <v>专科</v>
          </cell>
          <cell r="G477">
            <v>20240630</v>
          </cell>
          <cell r="H477" t="str">
            <v>平顶山职业技术学院</v>
          </cell>
          <cell r="I477" t="str">
            <v>音乐表演</v>
          </cell>
        </row>
        <row r="477">
          <cell r="K477" t="str">
            <v>叶县龚店镇</v>
          </cell>
          <cell r="L477" t="str">
            <v>叶县农业农村局</v>
          </cell>
        </row>
        <row r="477">
          <cell r="N477">
            <v>15738191219</v>
          </cell>
          <cell r="O477" t="str">
            <v>2024.10.8-2027.10.7</v>
          </cell>
          <cell r="P477" t="str">
            <v>平顶山市一凡人力资源有限公司</v>
          </cell>
        </row>
        <row r="478">
          <cell r="C478" t="str">
            <v>410422200111260028</v>
          </cell>
          <cell r="D478" t="str">
            <v>女</v>
          </cell>
        </row>
        <row r="478">
          <cell r="F478" t="str">
            <v>本科</v>
          </cell>
          <cell r="G478">
            <v>20230701</v>
          </cell>
          <cell r="H478" t="str">
            <v>郑州财经学院</v>
          </cell>
          <cell r="I478" t="str">
            <v>会计学</v>
          </cell>
        </row>
        <row r="478">
          <cell r="K478" t="str">
            <v>叶县昆阳街道</v>
          </cell>
          <cell r="L478" t="str">
            <v>叶县农业农村局</v>
          </cell>
        </row>
        <row r="478">
          <cell r="N478">
            <v>13461216007</v>
          </cell>
          <cell r="O478" t="str">
            <v>2024.10.8-2027.10.7</v>
          </cell>
          <cell r="P478" t="str">
            <v>平顶山市一凡人力资源有限公司</v>
          </cell>
        </row>
        <row r="479">
          <cell r="C479" t="str">
            <v>410422200310071027</v>
          </cell>
          <cell r="D479" t="str">
            <v>女</v>
          </cell>
        </row>
        <row r="479">
          <cell r="F479" t="str">
            <v>专科</v>
          </cell>
          <cell r="G479">
            <v>20240620</v>
          </cell>
          <cell r="H479" t="str">
            <v>许昌陶瓷职业学院</v>
          </cell>
          <cell r="I479" t="str">
            <v>学前教育（师范）</v>
          </cell>
        </row>
        <row r="479">
          <cell r="K479" t="str">
            <v>叶县盐都街道焦庄村</v>
          </cell>
          <cell r="L479" t="str">
            <v>叶县农业机械技术中心</v>
          </cell>
        </row>
        <row r="479">
          <cell r="N479">
            <v>15938917543</v>
          </cell>
          <cell r="O479" t="str">
            <v>2024.10.8-2027.10.7</v>
          </cell>
          <cell r="P479" t="str">
            <v>平顶山市一凡人力资源有限公司</v>
          </cell>
        </row>
        <row r="480">
          <cell r="C480" t="str">
            <v>410422200307211017</v>
          </cell>
          <cell r="D480" t="str">
            <v>男</v>
          </cell>
        </row>
        <row r="480">
          <cell r="F480" t="str">
            <v>专科</v>
          </cell>
          <cell r="G480">
            <v>20240625</v>
          </cell>
          <cell r="H480" t="str">
            <v>许昌职业技术学院</v>
          </cell>
          <cell r="I480" t="str">
            <v>小学教育（师范）</v>
          </cell>
        </row>
        <row r="480">
          <cell r="K480" t="str">
            <v>叶县盐都街道余庄村</v>
          </cell>
          <cell r="L480" t="str">
            <v>叶县农业机械技术中心</v>
          </cell>
        </row>
        <row r="480">
          <cell r="N480">
            <v>19137522990</v>
          </cell>
          <cell r="O480" t="str">
            <v>2024.10.8-2027.10.7</v>
          </cell>
          <cell r="P480" t="str">
            <v>平顶山市一凡人力资源有限公司</v>
          </cell>
        </row>
        <row r="481">
          <cell r="C481" t="str">
            <v>410422200111225935</v>
          </cell>
          <cell r="D481" t="str">
            <v>男</v>
          </cell>
        </row>
        <row r="481">
          <cell r="F481" t="str">
            <v>本科</v>
          </cell>
          <cell r="G481">
            <v>20240701</v>
          </cell>
          <cell r="H481" t="str">
            <v>许昌学院</v>
          </cell>
          <cell r="I481" t="str">
            <v>工程造价</v>
          </cell>
        </row>
        <row r="481">
          <cell r="K481" t="str">
            <v>叶县仙台镇王吉庄村</v>
          </cell>
          <cell r="L481" t="str">
            <v>叶县龙泉乡人民政府</v>
          </cell>
        </row>
        <row r="481">
          <cell r="N481">
            <v>18738929027</v>
          </cell>
          <cell r="O481" t="str">
            <v>2024.10.1-2027.9.30</v>
          </cell>
          <cell r="P481" t="str">
            <v>平煤神马人力资源（叶县）有限公司</v>
          </cell>
        </row>
        <row r="482">
          <cell r="C482" t="str">
            <v>410422200004125429</v>
          </cell>
          <cell r="D482" t="str">
            <v>女</v>
          </cell>
        </row>
        <row r="482">
          <cell r="F482" t="str">
            <v>专科</v>
          </cell>
          <cell r="G482">
            <v>20230701</v>
          </cell>
          <cell r="H482" t="str">
            <v>漯河食品职业学院</v>
          </cell>
          <cell r="I482" t="str">
            <v>会计</v>
          </cell>
        </row>
        <row r="482">
          <cell r="K482" t="str">
            <v>叶县龙泉镇</v>
          </cell>
          <cell r="L482" t="str">
            <v>叶县龙泉乡人民政府</v>
          </cell>
        </row>
        <row r="482">
          <cell r="N482">
            <v>18339994265</v>
          </cell>
          <cell r="O482" t="str">
            <v>2024.10.1-2027.9.30</v>
          </cell>
          <cell r="P482" t="str">
            <v>平煤神马人力资源（叶县）有限公司</v>
          </cell>
          <cell r="Q482">
            <v>20250217</v>
          </cell>
        </row>
        <row r="483">
          <cell r="C483" t="str">
            <v>410422200005225923</v>
          </cell>
          <cell r="D483" t="str">
            <v>女</v>
          </cell>
        </row>
        <row r="483">
          <cell r="F483" t="str">
            <v>本科</v>
          </cell>
          <cell r="G483">
            <v>20240605</v>
          </cell>
          <cell r="H483" t="str">
            <v>河南师范大学新联学院</v>
          </cell>
          <cell r="I483" t="str">
            <v>知识产权</v>
          </cell>
        </row>
        <row r="483">
          <cell r="K483" t="str">
            <v>叶县仙台镇</v>
          </cell>
          <cell r="L483" t="str">
            <v>叶县廉村镇人民政府</v>
          </cell>
        </row>
        <row r="483">
          <cell r="N483">
            <v>15136929851</v>
          </cell>
          <cell r="O483" t="str">
            <v>2024.10.8-2027.10.7</v>
          </cell>
          <cell r="P483" t="str">
            <v>平顶山市一凡人力资源有限公司</v>
          </cell>
        </row>
        <row r="484">
          <cell r="C484" t="str">
            <v>410422200005108647</v>
          </cell>
          <cell r="D484" t="str">
            <v>女</v>
          </cell>
        </row>
        <row r="484">
          <cell r="F484" t="str">
            <v>本科</v>
          </cell>
          <cell r="G484">
            <v>20240701</v>
          </cell>
          <cell r="H484" t="str">
            <v>黄河交通学院</v>
          </cell>
          <cell r="I484" t="str">
            <v>财务管理</v>
          </cell>
        </row>
        <row r="484">
          <cell r="K484" t="str">
            <v>叶县龚店镇</v>
          </cell>
          <cell r="L484" t="str">
            <v>叶县廉村镇人民政府</v>
          </cell>
        </row>
        <row r="484">
          <cell r="N484">
            <v>13271460999</v>
          </cell>
          <cell r="O484" t="str">
            <v>2024.10.8-2027.10.7</v>
          </cell>
          <cell r="P484" t="str">
            <v>平顶山市一凡人力资源有限公司</v>
          </cell>
        </row>
        <row r="485">
          <cell r="C485" t="str">
            <v>41042219980904652X</v>
          </cell>
          <cell r="D485" t="str">
            <v>女</v>
          </cell>
        </row>
        <row r="485">
          <cell r="F485" t="str">
            <v>本科</v>
          </cell>
          <cell r="G485">
            <v>20220701</v>
          </cell>
          <cell r="H485" t="str">
            <v>信阳学院</v>
          </cell>
          <cell r="I485" t="str">
            <v>小学教育</v>
          </cell>
        </row>
        <row r="485">
          <cell r="K485" t="str">
            <v>叶县水寨乡</v>
          </cell>
          <cell r="L485" t="str">
            <v>叶县廉村镇人民政府</v>
          </cell>
        </row>
        <row r="485">
          <cell r="N485">
            <v>18737560778</v>
          </cell>
          <cell r="O485" t="str">
            <v>2024.10.8-2027.10.7</v>
          </cell>
          <cell r="P485" t="str">
            <v>平顶山市一凡人力资源有限公司</v>
          </cell>
        </row>
        <row r="486">
          <cell r="C486" t="str">
            <v>410422200101050035</v>
          </cell>
          <cell r="D486" t="str">
            <v>男</v>
          </cell>
        </row>
        <row r="486">
          <cell r="F486" t="str">
            <v>本科</v>
          </cell>
          <cell r="G486">
            <v>20220701</v>
          </cell>
          <cell r="H486" t="str">
            <v>郑州工商学院</v>
          </cell>
          <cell r="I486" t="str">
            <v>网络工程</v>
          </cell>
        </row>
        <row r="486">
          <cell r="K486" t="str">
            <v>叶县昆阳街道</v>
          </cell>
          <cell r="L486" t="str">
            <v>叶县昆阳街道办事处</v>
          </cell>
        </row>
        <row r="486">
          <cell r="N486">
            <v>15037573385</v>
          </cell>
          <cell r="O486" t="str">
            <v>2024.10.1--2027.9.30</v>
          </cell>
          <cell r="P486" t="str">
            <v>叶县天安人力资源有限公司</v>
          </cell>
        </row>
        <row r="487">
          <cell r="C487" t="str">
            <v>410422199812121033</v>
          </cell>
          <cell r="D487" t="str">
            <v>男</v>
          </cell>
        </row>
        <row r="487">
          <cell r="F487" t="str">
            <v>本科</v>
          </cell>
          <cell r="G487">
            <v>20210701</v>
          </cell>
          <cell r="H487" t="str">
            <v>黄河科技学院</v>
          </cell>
          <cell r="I487" t="str">
            <v>软件工程</v>
          </cell>
        </row>
        <row r="487">
          <cell r="K487" t="str">
            <v>叶县昆阳街道李寨村</v>
          </cell>
          <cell r="L487" t="str">
            <v>叶县昆阳街道办事处</v>
          </cell>
        </row>
        <row r="487">
          <cell r="N487">
            <v>18937515532</v>
          </cell>
          <cell r="O487" t="str">
            <v>2024.10.1--2027.9.30</v>
          </cell>
          <cell r="P487" t="str">
            <v>叶县天安人力资源有限公司</v>
          </cell>
        </row>
        <row r="488">
          <cell r="C488" t="str">
            <v>410422200101030077</v>
          </cell>
          <cell r="D488" t="str">
            <v>男</v>
          </cell>
        </row>
        <row r="488">
          <cell r="F488" t="str">
            <v>本科</v>
          </cell>
          <cell r="G488">
            <v>20240701</v>
          </cell>
          <cell r="H488" t="str">
            <v>河南科技学院</v>
          </cell>
          <cell r="I488" t="str">
            <v>环境设计</v>
          </cell>
        </row>
        <row r="488">
          <cell r="K488" t="str">
            <v>叶县九龙街道北大街</v>
          </cell>
          <cell r="L488" t="str">
            <v>叶县科学技术协会</v>
          </cell>
        </row>
        <row r="488">
          <cell r="N488">
            <v>19712573189</v>
          </cell>
          <cell r="O488" t="str">
            <v>2024.10.1--2027.9.30</v>
          </cell>
          <cell r="P488" t="str">
            <v>叶县天安人力资源有限公司</v>
          </cell>
        </row>
        <row r="489">
          <cell r="C489" t="str">
            <v>410422200203300023</v>
          </cell>
          <cell r="D489" t="str">
            <v>女</v>
          </cell>
        </row>
        <row r="489">
          <cell r="F489" t="str">
            <v>专科</v>
          </cell>
          <cell r="G489">
            <v>20240625</v>
          </cell>
          <cell r="H489" t="str">
            <v>许昌职业技术学院</v>
          </cell>
          <cell r="I489" t="str">
            <v>陶瓷设计与工艺</v>
          </cell>
        </row>
        <row r="489">
          <cell r="K489" t="str">
            <v>叶县昆阳街道南大街</v>
          </cell>
          <cell r="L489" t="str">
            <v>叶县科学技术协会</v>
          </cell>
        </row>
        <row r="489">
          <cell r="N489" t="str">
            <v>173344741807</v>
          </cell>
          <cell r="O489" t="str">
            <v>2024.10.1--2027.9.30</v>
          </cell>
          <cell r="P489" t="str">
            <v>叶县天安人力资源有限公司</v>
          </cell>
        </row>
        <row r="490">
          <cell r="C490" t="str">
            <v>410422200109223826</v>
          </cell>
          <cell r="D490" t="str">
            <v>女</v>
          </cell>
        </row>
        <row r="490">
          <cell r="F490" t="str">
            <v>专科</v>
          </cell>
          <cell r="G490">
            <v>20230701</v>
          </cell>
          <cell r="H490" t="str">
            <v>周口职业技术学院</v>
          </cell>
          <cell r="I490" t="str">
            <v>学前教育</v>
          </cell>
        </row>
        <row r="490">
          <cell r="K490" t="str">
            <v>叶县保安镇</v>
          </cell>
          <cell r="L490" t="str">
            <v>叶县九龙街道办事处</v>
          </cell>
        </row>
        <row r="490">
          <cell r="N490">
            <v>18937515915</v>
          </cell>
          <cell r="O490" t="str">
            <v>2024.10.8-2027.10.7</v>
          </cell>
          <cell r="P490" t="str">
            <v>平顶山市一凡人力资源有限公司</v>
          </cell>
        </row>
        <row r="491">
          <cell r="C491" t="str">
            <v>410422199901162240</v>
          </cell>
          <cell r="D491" t="str">
            <v>女</v>
          </cell>
        </row>
        <row r="491">
          <cell r="F491" t="str">
            <v>专科</v>
          </cell>
          <cell r="G491">
            <v>20200701</v>
          </cell>
          <cell r="H491" t="str">
            <v>河南职业技术学院</v>
          </cell>
          <cell r="I491" t="str">
            <v>会计</v>
          </cell>
        </row>
        <row r="491">
          <cell r="K491" t="str">
            <v>叶县任店镇</v>
          </cell>
          <cell r="L491" t="str">
            <v>叶县九龙街道办事处</v>
          </cell>
        </row>
        <row r="491">
          <cell r="N491">
            <v>15346492299</v>
          </cell>
          <cell r="O491" t="str">
            <v>2024.10.8-2027.10.7</v>
          </cell>
          <cell r="P491" t="str">
            <v>平顶山市一凡人力资源有限公司</v>
          </cell>
        </row>
        <row r="492">
          <cell r="C492" t="str">
            <v>410422200102258129</v>
          </cell>
          <cell r="D492" t="str">
            <v>女</v>
          </cell>
        </row>
        <row r="492">
          <cell r="F492" t="str">
            <v>本科</v>
          </cell>
          <cell r="G492">
            <v>20230701</v>
          </cell>
          <cell r="H492" t="str">
            <v>郑州工商学院</v>
          </cell>
          <cell r="I492" t="str">
            <v>会计学</v>
          </cell>
        </row>
        <row r="492">
          <cell r="K492" t="str">
            <v>叶县龚店镇</v>
          </cell>
          <cell r="L492" t="str">
            <v>叶县机关事务中心</v>
          </cell>
        </row>
        <row r="492">
          <cell r="N492">
            <v>17513209531</v>
          </cell>
          <cell r="O492" t="str">
            <v>2024.10.1-2027.9.30</v>
          </cell>
          <cell r="P492" t="str">
            <v>平煤神马人力资源（叶县）有限公司</v>
          </cell>
        </row>
        <row r="493">
          <cell r="C493" t="str">
            <v>410422200101310028</v>
          </cell>
          <cell r="D493" t="str">
            <v>女</v>
          </cell>
        </row>
        <row r="493">
          <cell r="F493" t="str">
            <v>本科</v>
          </cell>
          <cell r="G493">
            <v>20220701</v>
          </cell>
          <cell r="H493" t="str">
            <v>郑州升达经贸管理学院</v>
          </cell>
          <cell r="I493" t="str">
            <v>法学</v>
          </cell>
        </row>
        <row r="493">
          <cell r="K493" t="str">
            <v>叶县昆阳街道</v>
          </cell>
          <cell r="L493" t="str">
            <v>叶县环境保护局</v>
          </cell>
        </row>
        <row r="493">
          <cell r="N493">
            <v>16637579361</v>
          </cell>
          <cell r="O493" t="str">
            <v>2024.10.1--2027.9.30</v>
          </cell>
          <cell r="P493" t="str">
            <v>叶县天安人力资源有限公司</v>
          </cell>
        </row>
        <row r="494">
          <cell r="C494" t="str">
            <v>410422200301183828</v>
          </cell>
          <cell r="D494" t="str">
            <v>女</v>
          </cell>
        </row>
        <row r="494">
          <cell r="F494" t="str">
            <v>本科</v>
          </cell>
          <cell r="G494">
            <v>20240701</v>
          </cell>
          <cell r="H494" t="str">
            <v>河南财经政法大学</v>
          </cell>
          <cell r="I494" t="str">
            <v>法学</v>
          </cell>
        </row>
        <row r="494">
          <cell r="K494" t="str">
            <v>叶县保安镇</v>
          </cell>
          <cell r="L494" t="str">
            <v>叶县环境保护局</v>
          </cell>
        </row>
        <row r="494">
          <cell r="N494">
            <v>15696541238</v>
          </cell>
          <cell r="O494" t="str">
            <v>2024.10.1--2027.9.30</v>
          </cell>
          <cell r="P494" t="str">
            <v>叶县天安人力资源有限公司</v>
          </cell>
          <cell r="Q494">
            <v>20250214</v>
          </cell>
        </row>
        <row r="495">
          <cell r="C495" t="str">
            <v>410422200312091048</v>
          </cell>
          <cell r="D495" t="str">
            <v>女</v>
          </cell>
        </row>
        <row r="495">
          <cell r="F495" t="str">
            <v>专科</v>
          </cell>
          <cell r="G495">
            <v>20230701</v>
          </cell>
          <cell r="H495" t="str">
            <v>河南工业贸易职业学院</v>
          </cell>
          <cell r="I495" t="str">
            <v>大数据与会计</v>
          </cell>
        </row>
        <row r="495">
          <cell r="K495" t="str">
            <v>叶县盐都街道程寨村</v>
          </cell>
          <cell r="L495" t="str">
            <v>叶县环境保护局</v>
          </cell>
        </row>
        <row r="495">
          <cell r="N495">
            <v>17637145755</v>
          </cell>
          <cell r="O495" t="str">
            <v>2024.10.1--2027.9.30</v>
          </cell>
          <cell r="P495" t="str">
            <v>叶县天安人力资源有限公司</v>
          </cell>
        </row>
        <row r="496">
          <cell r="C496" t="str">
            <v>410422199108103325</v>
          </cell>
          <cell r="D496" t="str">
            <v>女</v>
          </cell>
        </row>
        <row r="496">
          <cell r="F496" t="str">
            <v>专科</v>
          </cell>
          <cell r="G496">
            <v>20140701</v>
          </cell>
          <cell r="H496" t="str">
            <v>漯河职业技术学院</v>
          </cell>
          <cell r="I496" t="str">
            <v>舞蹈表演</v>
          </cell>
        </row>
        <row r="496">
          <cell r="K496" t="str">
            <v>叶县马庄乡</v>
          </cell>
          <cell r="L496" t="str">
            <v>叶县公安局</v>
          </cell>
        </row>
        <row r="496">
          <cell r="N496">
            <v>18768991017</v>
          </cell>
          <cell r="O496" t="str">
            <v>2024.10.8-2027.10.7</v>
          </cell>
          <cell r="P496" t="str">
            <v>平顶山市一凡人力资源有限公司</v>
          </cell>
        </row>
        <row r="497">
          <cell r="C497" t="str">
            <v>410422200202087021</v>
          </cell>
          <cell r="D497" t="str">
            <v>女</v>
          </cell>
        </row>
        <row r="497">
          <cell r="F497" t="str">
            <v>本科</v>
          </cell>
          <cell r="G497">
            <v>20230601</v>
          </cell>
          <cell r="H497" t="str">
            <v>新疆师范大学</v>
          </cell>
          <cell r="I497" t="str">
            <v>小学教育</v>
          </cell>
        </row>
        <row r="497">
          <cell r="K497" t="str">
            <v>叶县廉村镇谷店西村</v>
          </cell>
          <cell r="L497" t="str">
            <v>叶县公安局</v>
          </cell>
        </row>
        <row r="497">
          <cell r="N497">
            <v>17335208553</v>
          </cell>
          <cell r="O497" t="str">
            <v>2024.10.8-2027.10.7</v>
          </cell>
          <cell r="P497" t="str">
            <v>平顶山市一凡人力资源有限公司</v>
          </cell>
        </row>
        <row r="498">
          <cell r="C498" t="str">
            <v>410422200206092215</v>
          </cell>
          <cell r="D498" t="str">
            <v>男</v>
          </cell>
        </row>
        <row r="498">
          <cell r="F498" t="str">
            <v>专科</v>
          </cell>
          <cell r="G498">
            <v>20240620</v>
          </cell>
          <cell r="H498" t="str">
            <v>黄河科技学院</v>
          </cell>
          <cell r="I498" t="str">
            <v>计算机应用技术</v>
          </cell>
        </row>
        <row r="498">
          <cell r="K498" t="str">
            <v>叶县任店镇</v>
          </cell>
          <cell r="L498" t="str">
            <v>叶县公安局</v>
          </cell>
        </row>
        <row r="498">
          <cell r="N498">
            <v>15516060276</v>
          </cell>
          <cell r="O498" t="str">
            <v>2024.10.8-2027.10.7</v>
          </cell>
          <cell r="P498" t="str">
            <v>平顶山市一凡人力资源有限公司</v>
          </cell>
        </row>
        <row r="499">
          <cell r="C499" t="str">
            <v>410422200206082236</v>
          </cell>
          <cell r="D499" t="str">
            <v>男</v>
          </cell>
        </row>
        <row r="499">
          <cell r="F499" t="str">
            <v>专科</v>
          </cell>
          <cell r="G499">
            <v>20240626</v>
          </cell>
          <cell r="H499" t="str">
            <v>河南检察职业学院</v>
          </cell>
          <cell r="I499" t="str">
            <v>司法警务</v>
          </cell>
        </row>
        <row r="499">
          <cell r="K499" t="str">
            <v>叶县任店镇</v>
          </cell>
          <cell r="L499" t="str">
            <v>叶县公安局</v>
          </cell>
        </row>
        <row r="499">
          <cell r="N499">
            <v>17637515542</v>
          </cell>
          <cell r="O499" t="str">
            <v>2024.10.8-2027.10.7</v>
          </cell>
          <cell r="P499" t="str">
            <v>平顶山市一凡人力资源有限公司</v>
          </cell>
        </row>
        <row r="500">
          <cell r="C500" t="str">
            <v>41042220001105004X</v>
          </cell>
          <cell r="D500" t="str">
            <v>女</v>
          </cell>
        </row>
        <row r="500">
          <cell r="F500" t="str">
            <v>本科</v>
          </cell>
          <cell r="G500">
            <v>20230701</v>
          </cell>
          <cell r="H500" t="str">
            <v>郑州商学院</v>
          </cell>
          <cell r="I500" t="str">
            <v>国际经济与贸易</v>
          </cell>
        </row>
        <row r="500">
          <cell r="K500" t="str">
            <v>叶县九龙街道北大街</v>
          </cell>
          <cell r="L500" t="str">
            <v>叶县公安局</v>
          </cell>
        </row>
        <row r="500">
          <cell r="N500">
            <v>13383990896</v>
          </cell>
          <cell r="O500" t="str">
            <v>2024.10.8-2027.10.7</v>
          </cell>
          <cell r="P500" t="str">
            <v>平顶山市一凡人力资源有限公司</v>
          </cell>
        </row>
        <row r="501">
          <cell r="C501" t="str">
            <v>410422199511293317</v>
          </cell>
          <cell r="D501" t="str">
            <v>男</v>
          </cell>
        </row>
        <row r="501">
          <cell r="F501" t="str">
            <v>本科</v>
          </cell>
          <cell r="G501">
            <v>20200701</v>
          </cell>
          <cell r="H501" t="str">
            <v>河南科技大学</v>
          </cell>
          <cell r="I501" t="str">
            <v>光电信息科学与工程</v>
          </cell>
        </row>
        <row r="501">
          <cell r="K501" t="str">
            <v>叶县夏李乡</v>
          </cell>
          <cell r="L501" t="str">
            <v>叶县工业和信息化局</v>
          </cell>
        </row>
        <row r="501">
          <cell r="N501">
            <v>13592151478</v>
          </cell>
          <cell r="O501" t="str">
            <v>2024.10.8-2027.10.7</v>
          </cell>
          <cell r="P501" t="str">
            <v>平顶山市一凡人力资源有限公司</v>
          </cell>
        </row>
        <row r="502">
          <cell r="C502" t="str">
            <v>410422200209201034</v>
          </cell>
          <cell r="D502" t="str">
            <v>男</v>
          </cell>
        </row>
        <row r="502">
          <cell r="F502" t="str">
            <v>专科</v>
          </cell>
          <cell r="G502">
            <v>20230630</v>
          </cell>
          <cell r="H502" t="str">
            <v>武汉铁路职业技术学校</v>
          </cell>
          <cell r="I502" t="str">
            <v>城市轨道交通工程技术</v>
          </cell>
        </row>
        <row r="502">
          <cell r="K502" t="str">
            <v>叶县九龙街道邱寨村</v>
          </cell>
          <cell r="L502" t="str">
            <v>叶县工业和信息化局</v>
          </cell>
        </row>
        <row r="502">
          <cell r="N502" t="str">
            <v>15791851855</v>
          </cell>
          <cell r="O502" t="str">
            <v>2024.10.8-2027.10.7</v>
          </cell>
          <cell r="P502" t="str">
            <v>平顶山市一凡人力资源有限公司</v>
          </cell>
        </row>
        <row r="503">
          <cell r="C503" t="str">
            <v>410422199811253827</v>
          </cell>
          <cell r="D503" t="str">
            <v>女</v>
          </cell>
        </row>
        <row r="503">
          <cell r="F503" t="str">
            <v>专科</v>
          </cell>
          <cell r="G503">
            <v>20220630</v>
          </cell>
          <cell r="H503" t="str">
            <v>开封大学</v>
          </cell>
          <cell r="I503" t="str">
            <v>商务英语</v>
          </cell>
        </row>
        <row r="503">
          <cell r="K503" t="str">
            <v>叶县保安镇张庵村</v>
          </cell>
          <cell r="L503" t="str">
            <v>叶县妇女联合会</v>
          </cell>
        </row>
        <row r="503">
          <cell r="N503">
            <v>17839390767</v>
          </cell>
          <cell r="O503" t="str">
            <v>2024.10.8-2027.10.7</v>
          </cell>
          <cell r="P503" t="str">
            <v>平顶山市一凡人力资源有限公司</v>
          </cell>
        </row>
        <row r="504">
          <cell r="C504" t="str">
            <v>410422200109020025</v>
          </cell>
          <cell r="D504" t="str">
            <v>女</v>
          </cell>
        </row>
        <row r="504">
          <cell r="F504" t="str">
            <v>专科</v>
          </cell>
          <cell r="G504">
            <v>20220601</v>
          </cell>
          <cell r="H504" t="str">
            <v>郑州财经学院</v>
          </cell>
          <cell r="I504" t="str">
            <v>财务管理</v>
          </cell>
        </row>
        <row r="504">
          <cell r="K504" t="str">
            <v>叶县昆阳街道南关</v>
          </cell>
          <cell r="L504" t="str">
            <v>叶县妇女联合会</v>
          </cell>
        </row>
        <row r="504">
          <cell r="N504">
            <v>17839388647</v>
          </cell>
          <cell r="O504" t="str">
            <v>2024.10.8-2027.10.7</v>
          </cell>
          <cell r="P504" t="str">
            <v>平顶山市一凡人力资源有限公司</v>
          </cell>
        </row>
        <row r="505">
          <cell r="C505" t="str">
            <v>410422200109060027</v>
          </cell>
          <cell r="D505" t="str">
            <v>女</v>
          </cell>
        </row>
        <row r="505">
          <cell r="F505" t="str">
            <v>专科</v>
          </cell>
          <cell r="G505">
            <v>20210630</v>
          </cell>
          <cell r="H505" t="str">
            <v>平顶山职业技术学院</v>
          </cell>
          <cell r="I505" t="str">
            <v>数字媒体应用</v>
          </cell>
        </row>
        <row r="505">
          <cell r="K505" t="str">
            <v>叶县昆阳街道南关</v>
          </cell>
          <cell r="L505" t="str">
            <v>叶县人民代表大会常务委员会</v>
          </cell>
        </row>
        <row r="505">
          <cell r="N505">
            <v>15036876897</v>
          </cell>
          <cell r="O505" t="str">
            <v>2024.10.1--2027.9.30</v>
          </cell>
          <cell r="P505" t="str">
            <v>叶县天安人力资源有限公司</v>
          </cell>
          <cell r="Q505">
            <v>20250723</v>
          </cell>
        </row>
        <row r="506">
          <cell r="C506" t="str">
            <v>41042220020126812X</v>
          </cell>
          <cell r="D506" t="str">
            <v>女</v>
          </cell>
        </row>
        <row r="506">
          <cell r="F506" t="str">
            <v>本科</v>
          </cell>
          <cell r="G506">
            <v>20230701</v>
          </cell>
          <cell r="H506" t="str">
            <v>河南农业大学</v>
          </cell>
          <cell r="I506" t="str">
            <v>行政管理（农村社区管理）</v>
          </cell>
        </row>
        <row r="506">
          <cell r="K506" t="str">
            <v>叶县龚店镇</v>
          </cell>
          <cell r="L506" t="str">
            <v>叶县畜牧业发展中心</v>
          </cell>
        </row>
        <row r="506">
          <cell r="N506">
            <v>15225017828</v>
          </cell>
          <cell r="O506" t="str">
            <v>2024.10.1--2027.9.30</v>
          </cell>
          <cell r="P506" t="str">
            <v>平顶山市一凡人力资源有限公司</v>
          </cell>
        </row>
        <row r="507">
          <cell r="C507" t="str">
            <v>410422200011271029</v>
          </cell>
          <cell r="D507" t="str">
            <v>女</v>
          </cell>
        </row>
        <row r="507">
          <cell r="F507" t="str">
            <v>本科</v>
          </cell>
          <cell r="G507">
            <v>20220701</v>
          </cell>
          <cell r="H507" t="str">
            <v>信阳农林学院</v>
          </cell>
          <cell r="I507" t="str">
            <v>动物科学</v>
          </cell>
        </row>
        <row r="507">
          <cell r="K507" t="str">
            <v>叶县九龙街道孟北村</v>
          </cell>
          <cell r="L507" t="str">
            <v>叶县畜牧业发展中心</v>
          </cell>
        </row>
        <row r="507">
          <cell r="N507">
            <v>17637679901</v>
          </cell>
          <cell r="O507" t="str">
            <v>2024.10.8-2027.10.7</v>
          </cell>
          <cell r="P507" t="str">
            <v>平顶山市一凡人力资源有限公司</v>
          </cell>
        </row>
        <row r="508">
          <cell r="C508" t="str">
            <v>410422200008202823</v>
          </cell>
          <cell r="D508" t="str">
            <v>女</v>
          </cell>
        </row>
        <row r="508">
          <cell r="F508" t="str">
            <v>本科</v>
          </cell>
          <cell r="G508">
            <v>20230701</v>
          </cell>
          <cell r="H508" t="str">
            <v>郑州商学院</v>
          </cell>
          <cell r="I508" t="str">
            <v>国际经济与贸易</v>
          </cell>
        </row>
        <row r="508">
          <cell r="K508" t="str">
            <v>叶县常村镇</v>
          </cell>
          <cell r="L508" t="str">
            <v>叶县常村镇人民政府</v>
          </cell>
        </row>
        <row r="508">
          <cell r="N508">
            <v>18768954892</v>
          </cell>
          <cell r="O508" t="str">
            <v>2024.10.8-2027.10.7</v>
          </cell>
          <cell r="P508" t="str">
            <v>平顶山市一凡人力资源有限公司</v>
          </cell>
        </row>
        <row r="509">
          <cell r="C509" t="str">
            <v>411621199907164648</v>
          </cell>
          <cell r="D509" t="str">
            <v>女</v>
          </cell>
        </row>
        <row r="509">
          <cell r="F509" t="str">
            <v>本科</v>
          </cell>
          <cell r="G509">
            <v>20220701</v>
          </cell>
          <cell r="H509" t="str">
            <v>商丘学院</v>
          </cell>
          <cell r="I509" t="str">
            <v>财务管理</v>
          </cell>
        </row>
        <row r="509">
          <cell r="K509" t="str">
            <v>叶县盐都街道郑庄村</v>
          </cell>
          <cell r="L509" t="str">
            <v>叶县人民代表大会常务委员会</v>
          </cell>
        </row>
        <row r="509">
          <cell r="N509">
            <v>17650515315</v>
          </cell>
          <cell r="O509" t="str">
            <v>2024.10.1--2027.9.30</v>
          </cell>
          <cell r="P509" t="str">
            <v>叶县天安人力资源有限公司</v>
          </cell>
        </row>
        <row r="510">
          <cell r="C510" t="str">
            <v>410422200108300017</v>
          </cell>
          <cell r="D510" t="str">
            <v>男</v>
          </cell>
        </row>
        <row r="510">
          <cell r="F510" t="str">
            <v>本科</v>
          </cell>
          <cell r="G510">
            <v>20230701</v>
          </cell>
          <cell r="H510" t="str">
            <v>河南财经政法大学</v>
          </cell>
          <cell r="I510" t="str">
            <v>法学（检察方向）</v>
          </cell>
        </row>
        <row r="510">
          <cell r="K510" t="str">
            <v>叶县盐都街道刘庄村</v>
          </cell>
          <cell r="L510" t="str">
            <v>中国共产党叶县委员会办公室</v>
          </cell>
        </row>
        <row r="510">
          <cell r="N510">
            <v>18317615089</v>
          </cell>
          <cell r="O510" t="str">
            <v>2024.10.1--2027.9.30</v>
          </cell>
          <cell r="P510" t="str">
            <v>叶县天安人力资源有限公司</v>
          </cell>
          <cell r="Q510">
            <v>20250124</v>
          </cell>
        </row>
        <row r="511">
          <cell r="C511" t="str">
            <v>410327199502251437</v>
          </cell>
          <cell r="D511" t="str">
            <v>男</v>
          </cell>
        </row>
        <row r="511">
          <cell r="F511" t="str">
            <v>硕士</v>
          </cell>
          <cell r="G511">
            <v>20240531</v>
          </cell>
          <cell r="H511" t="str">
            <v>新疆大学</v>
          </cell>
          <cell r="I511" t="str">
            <v>材料与化工</v>
          </cell>
        </row>
        <row r="511">
          <cell r="K511" t="str">
            <v>叶县昆阳街道南大街</v>
          </cell>
          <cell r="L511" t="str">
            <v>叶县档案馆</v>
          </cell>
        </row>
        <row r="511">
          <cell r="N511">
            <v>15515559875</v>
          </cell>
          <cell r="O511" t="str">
            <v>2024.10.8-2027.10.7</v>
          </cell>
          <cell r="P511" t="str">
            <v>平顶山市一凡人力资源有限公司</v>
          </cell>
          <cell r="Q511" t="str">
            <v>已退出</v>
          </cell>
        </row>
        <row r="512">
          <cell r="C512" t="str">
            <v>410422200112220044</v>
          </cell>
          <cell r="D512" t="str">
            <v>女</v>
          </cell>
        </row>
        <row r="512">
          <cell r="F512" t="str">
            <v>本科</v>
          </cell>
          <cell r="G512">
            <v>20240614</v>
          </cell>
          <cell r="H512" t="str">
            <v>信阳农林学院</v>
          </cell>
          <cell r="I512" t="str">
            <v>会计学</v>
          </cell>
        </row>
        <row r="512">
          <cell r="K512" t="str">
            <v>叶县九龙街道北大街</v>
          </cell>
          <cell r="L512" t="str">
            <v>叶县市场监督管理</v>
          </cell>
        </row>
        <row r="512">
          <cell r="N512">
            <v>15703756519</v>
          </cell>
          <cell r="O512" t="str">
            <v>2024.10.8-2027.10.7</v>
          </cell>
          <cell r="P512" t="str">
            <v>平顶山市一凡人力资源有限公司</v>
          </cell>
        </row>
        <row r="513">
          <cell r="C513" t="str">
            <v>410422199711071858</v>
          </cell>
          <cell r="D513" t="str">
            <v>男</v>
          </cell>
        </row>
        <row r="513">
          <cell r="F513" t="str">
            <v>本科</v>
          </cell>
          <cell r="G513">
            <v>20220701</v>
          </cell>
          <cell r="H513" t="str">
            <v>商丘学院</v>
          </cell>
          <cell r="I513" t="str">
            <v>软件工程</v>
          </cell>
        </row>
        <row r="513">
          <cell r="K513" t="str">
            <v>叶县田庄乡柏树李村</v>
          </cell>
          <cell r="L513" t="str">
            <v>叶县马庄回族乡人民政府</v>
          </cell>
        </row>
        <row r="513">
          <cell r="N513">
            <v>18239799397</v>
          </cell>
          <cell r="O513" t="str">
            <v>2024.10.1--2027.9.30</v>
          </cell>
          <cell r="P513" t="str">
            <v>叶县天安人力资源有限公司</v>
          </cell>
        </row>
        <row r="514">
          <cell r="C514" t="str">
            <v>410422200001291018</v>
          </cell>
          <cell r="D514" t="str">
            <v>男</v>
          </cell>
        </row>
        <row r="514">
          <cell r="F514" t="str">
            <v>本科</v>
          </cell>
          <cell r="G514">
            <v>20240701</v>
          </cell>
          <cell r="H514" t="str">
            <v>平顶山学院</v>
          </cell>
          <cell r="I514" t="str">
            <v>计算机科学与技术</v>
          </cell>
        </row>
        <row r="514">
          <cell r="K514" t="str">
            <v>叶县盐都街道李村</v>
          </cell>
          <cell r="L514" t="str">
            <v>叶县农业机械技术中心</v>
          </cell>
        </row>
        <row r="514">
          <cell r="N514">
            <v>13783271509</v>
          </cell>
          <cell r="O514" t="str">
            <v>2024.10.1--2027.9.30</v>
          </cell>
          <cell r="P514" t="str">
            <v>平顶山市一凡人力资源有限公司</v>
          </cell>
        </row>
        <row r="515">
          <cell r="C515" t="str">
            <v>410422199104245422</v>
          </cell>
          <cell r="D515" t="str">
            <v>女</v>
          </cell>
        </row>
        <row r="515">
          <cell r="F515" t="str">
            <v>本科</v>
          </cell>
          <cell r="G515">
            <v>20170701</v>
          </cell>
          <cell r="H515" t="str">
            <v>郑州升达经贸管理学院</v>
          </cell>
          <cell r="I515" t="str">
            <v>人力资源管理</v>
          </cell>
        </row>
        <row r="515">
          <cell r="K515" t="str">
            <v>叶县昆阳街道南大桥村</v>
          </cell>
          <cell r="L515" t="str">
            <v>叶县九龙街道办事处</v>
          </cell>
        </row>
        <row r="515">
          <cell r="N515">
            <v>17737779823</v>
          </cell>
          <cell r="O515" t="str">
            <v>2024.10.8-2027.10.7</v>
          </cell>
          <cell r="P515" t="str">
            <v>平顶山市一凡人力资源有限公司</v>
          </cell>
        </row>
        <row r="516">
          <cell r="C516" t="str">
            <v>410422200110020022</v>
          </cell>
          <cell r="D516" t="str">
            <v>女</v>
          </cell>
        </row>
        <row r="516">
          <cell r="F516" t="str">
            <v>本科</v>
          </cell>
          <cell r="G516">
            <v>20230701</v>
          </cell>
          <cell r="H516" t="str">
            <v>黄淮学院</v>
          </cell>
          <cell r="I516" t="str">
            <v>英语（师范）</v>
          </cell>
        </row>
        <row r="516">
          <cell r="K516" t="str">
            <v>叶县昆阳街道潘寨村</v>
          </cell>
          <cell r="L516" t="str">
            <v>叶县文化广电和旅游局</v>
          </cell>
        </row>
        <row r="516">
          <cell r="N516">
            <v>15037500906</v>
          </cell>
          <cell r="O516" t="str">
            <v>2024.9.30-2027.9.29</v>
          </cell>
          <cell r="P516" t="str">
            <v>平煤神马人力资源（叶县）有限公司</v>
          </cell>
        </row>
        <row r="517">
          <cell r="C517" t="str">
            <v>410422199901298607</v>
          </cell>
          <cell r="D517" t="str">
            <v>女</v>
          </cell>
        </row>
        <row r="517">
          <cell r="F517" t="str">
            <v>专科</v>
          </cell>
          <cell r="G517">
            <v>20220701</v>
          </cell>
          <cell r="H517" t="str">
            <v>驻马店幼儿师范高等专科学校</v>
          </cell>
          <cell r="I517" t="str">
            <v>早期教育（师范）</v>
          </cell>
        </row>
        <row r="517">
          <cell r="K517" t="str">
            <v>叶县辛店镇</v>
          </cell>
          <cell r="L517" t="str">
            <v>叶县工业和信息化局</v>
          </cell>
        </row>
        <row r="517">
          <cell r="N517">
            <v>15839535273</v>
          </cell>
          <cell r="O517" t="str">
            <v>2024.10.8-2027.10.7</v>
          </cell>
          <cell r="P517" t="str">
            <v>平顶山市一凡人力资源有限公司</v>
          </cell>
        </row>
        <row r="518">
          <cell r="C518" t="str">
            <v>410422200010270040</v>
          </cell>
          <cell r="D518" t="str">
            <v>女</v>
          </cell>
        </row>
        <row r="518">
          <cell r="F518" t="str">
            <v>本科</v>
          </cell>
          <cell r="G518">
            <v>20220701</v>
          </cell>
          <cell r="H518" t="str">
            <v>郑州商学院</v>
          </cell>
          <cell r="I518" t="str">
            <v>计算机科学与技术</v>
          </cell>
        </row>
        <row r="518">
          <cell r="K518" t="str">
            <v>叶县九龙街道北关</v>
          </cell>
          <cell r="L518" t="str">
            <v>叶县工业和信息化局</v>
          </cell>
        </row>
        <row r="518">
          <cell r="N518">
            <v>15886759217</v>
          </cell>
          <cell r="O518" t="str">
            <v>2024.10.8-2027.10.7</v>
          </cell>
          <cell r="P518" t="str">
            <v>平顶山市一凡人力资源有限公司</v>
          </cell>
        </row>
        <row r="519">
          <cell r="C519" t="str">
            <v>410422200303233825</v>
          </cell>
          <cell r="D519" t="str">
            <v>女</v>
          </cell>
        </row>
        <row r="519">
          <cell r="F519" t="str">
            <v>本科</v>
          </cell>
          <cell r="G519">
            <v>20240601</v>
          </cell>
          <cell r="H519" t="str">
            <v>安阳师范学院</v>
          </cell>
          <cell r="I519" t="str">
            <v>制药工程</v>
          </cell>
        </row>
        <row r="519">
          <cell r="K519" t="str">
            <v>叶县叶邑镇杜庄村</v>
          </cell>
          <cell r="L519" t="str">
            <v>叶县市场监督管理</v>
          </cell>
        </row>
        <row r="519">
          <cell r="N519">
            <v>13295032358</v>
          </cell>
          <cell r="O519" t="str">
            <v>2024.10.8-2027.10.7</v>
          </cell>
          <cell r="P519" t="str">
            <v>平顶山市一凡人力资源有限公司</v>
          </cell>
        </row>
        <row r="520">
          <cell r="C520" t="str">
            <v>410422200003067626</v>
          </cell>
          <cell r="D520" t="str">
            <v>女</v>
          </cell>
        </row>
        <row r="520">
          <cell r="F520" t="str">
            <v>本科</v>
          </cell>
          <cell r="G520">
            <v>20230615</v>
          </cell>
          <cell r="H520" t="str">
            <v>黄河科技学院</v>
          </cell>
          <cell r="I520" t="str">
            <v>音乐表演</v>
          </cell>
        </row>
        <row r="520">
          <cell r="K520" t="str">
            <v>叶县邓李乡</v>
          </cell>
          <cell r="L520" t="str">
            <v>叶县文化广电和旅游局</v>
          </cell>
        </row>
        <row r="520">
          <cell r="N520">
            <v>13525526984</v>
          </cell>
          <cell r="O520" t="str">
            <v>2024.10.8-2027.10.7</v>
          </cell>
          <cell r="P520" t="str">
            <v>平煤神马人力资源（叶县）有限公司</v>
          </cell>
          <cell r="Q520">
            <v>20250519</v>
          </cell>
        </row>
        <row r="521">
          <cell r="C521" t="str">
            <v>410422200106150027</v>
          </cell>
          <cell r="D521" t="str">
            <v>女</v>
          </cell>
        </row>
        <row r="521">
          <cell r="F521" t="str">
            <v>本科</v>
          </cell>
          <cell r="G521">
            <v>20230703</v>
          </cell>
          <cell r="H521" t="str">
            <v>陕西理工大学</v>
          </cell>
          <cell r="I521" t="str">
            <v>英语</v>
          </cell>
        </row>
        <row r="521">
          <cell r="K521" t="str">
            <v>叶县九龙街道北大街</v>
          </cell>
          <cell r="L521" t="str">
            <v>叶县融媒体中心</v>
          </cell>
        </row>
        <row r="521">
          <cell r="N521">
            <v>13782404890</v>
          </cell>
          <cell r="O521" t="str">
            <v>2024.10.1--2027.9.30</v>
          </cell>
          <cell r="P521" t="str">
            <v>叶县天安人力资源有限公司</v>
          </cell>
        </row>
        <row r="522">
          <cell r="C522" t="str">
            <v>410422200007150064</v>
          </cell>
          <cell r="D522" t="str">
            <v>女</v>
          </cell>
        </row>
        <row r="522">
          <cell r="F522" t="str">
            <v>本科</v>
          </cell>
          <cell r="G522">
            <v>20230701</v>
          </cell>
          <cell r="H522" t="str">
            <v>河南财经金融学院</v>
          </cell>
          <cell r="I522" t="str">
            <v>视觉传达设计</v>
          </cell>
        </row>
        <row r="522">
          <cell r="K522" t="str">
            <v>叶县龚店镇</v>
          </cell>
          <cell r="L522" t="str">
            <v>叶县融媒体中心</v>
          </cell>
        </row>
        <row r="522">
          <cell r="N522">
            <v>18037589360</v>
          </cell>
          <cell r="O522" t="str">
            <v>2024.10.1--2027.9.30</v>
          </cell>
          <cell r="P522" t="str">
            <v>叶县天安人力资源有限公司</v>
          </cell>
        </row>
        <row r="523">
          <cell r="C523" t="str">
            <v>410422200010148141</v>
          </cell>
          <cell r="D523" t="str">
            <v>女</v>
          </cell>
        </row>
        <row r="523">
          <cell r="F523" t="str">
            <v>本科</v>
          </cell>
          <cell r="G523">
            <v>20230615</v>
          </cell>
          <cell r="H523" t="str">
            <v>黄河科技学院</v>
          </cell>
          <cell r="I523" t="str">
            <v>市场营销</v>
          </cell>
        </row>
        <row r="523">
          <cell r="K523" t="str">
            <v>叶县龚店镇</v>
          </cell>
          <cell r="L523" t="str">
            <v>叶县市场监督管理</v>
          </cell>
        </row>
        <row r="523">
          <cell r="N523">
            <v>15565054559</v>
          </cell>
          <cell r="O523" t="str">
            <v>2024.10.8-2027.10.7</v>
          </cell>
          <cell r="P523" t="str">
            <v>平顶山市一凡人力资源有限公司</v>
          </cell>
        </row>
        <row r="524">
          <cell r="C524" t="str">
            <v>410422200112227027</v>
          </cell>
          <cell r="D524" t="str">
            <v>女</v>
          </cell>
        </row>
        <row r="524">
          <cell r="F524" t="str">
            <v>本科</v>
          </cell>
          <cell r="G524">
            <v>20240629</v>
          </cell>
          <cell r="H524" t="str">
            <v>湖南科技学院</v>
          </cell>
          <cell r="I524" t="str">
            <v>秘书学</v>
          </cell>
        </row>
        <row r="524">
          <cell r="K524" t="str">
            <v>叶县廉村镇</v>
          </cell>
          <cell r="L524" t="str">
            <v>叶县残疾人联合会</v>
          </cell>
        </row>
        <row r="524">
          <cell r="N524">
            <v>15093806306</v>
          </cell>
          <cell r="O524" t="str">
            <v>2024.10.8-2027.10.7</v>
          </cell>
          <cell r="P524" t="str">
            <v>平顶山市一凡人力资源有限公司</v>
          </cell>
        </row>
        <row r="525">
          <cell r="C525" t="str">
            <v>410481200110079024</v>
          </cell>
          <cell r="D525" t="str">
            <v>女</v>
          </cell>
        </row>
        <row r="525">
          <cell r="F525" t="str">
            <v>专科</v>
          </cell>
          <cell r="G525">
            <v>20220630</v>
          </cell>
          <cell r="H525" t="str">
            <v>平顶山职业技术学院</v>
          </cell>
          <cell r="I525" t="str">
            <v>艺术设计</v>
          </cell>
        </row>
        <row r="525">
          <cell r="K525" t="str">
            <v>叶县任店镇</v>
          </cell>
          <cell r="L525" t="str">
            <v>叶县文化广电和旅游局</v>
          </cell>
        </row>
        <row r="525">
          <cell r="N525">
            <v>15836975785</v>
          </cell>
          <cell r="O525" t="str">
            <v>2024.10.8-2027.10.7</v>
          </cell>
          <cell r="P525" t="str">
            <v>平煤神马人力资源（叶县）有限公司</v>
          </cell>
        </row>
        <row r="526">
          <cell r="C526" t="str">
            <v>410422200004161024</v>
          </cell>
          <cell r="D526" t="str">
            <v>女</v>
          </cell>
        </row>
        <row r="526">
          <cell r="F526" t="str">
            <v>本科</v>
          </cell>
          <cell r="G526">
            <v>20230701</v>
          </cell>
          <cell r="H526" t="str">
            <v>平顶山学院</v>
          </cell>
          <cell r="I526" t="str">
            <v>数学与应用数学</v>
          </cell>
        </row>
        <row r="526">
          <cell r="K526" t="str">
            <v>叶县九龙街道邱寨村</v>
          </cell>
          <cell r="L526" t="str">
            <v>叶县融媒体中心</v>
          </cell>
        </row>
        <row r="526">
          <cell r="N526">
            <v>15237596398</v>
          </cell>
          <cell r="O526" t="str">
            <v>2024.10.1--2027.9.30</v>
          </cell>
          <cell r="P526" t="str">
            <v>叶县天安人力资源有限公司</v>
          </cell>
        </row>
        <row r="527">
          <cell r="C527" t="str">
            <v>410422200210040020</v>
          </cell>
          <cell r="D527" t="str">
            <v>女</v>
          </cell>
        </row>
        <row r="527">
          <cell r="F527" t="str">
            <v>专科</v>
          </cell>
          <cell r="G527">
            <v>20220701</v>
          </cell>
          <cell r="H527" t="str">
            <v>河南牧业经济学院</v>
          </cell>
          <cell r="I527" t="str">
            <v>数字媒体应用技术</v>
          </cell>
        </row>
        <row r="527">
          <cell r="K527" t="str">
            <v>叶县九龙街道北大街</v>
          </cell>
          <cell r="L527" t="str">
            <v>叶县马庄回族乡人民政府</v>
          </cell>
        </row>
        <row r="527">
          <cell r="N527">
            <v>15993530380</v>
          </cell>
          <cell r="O527" t="str">
            <v>2024.10.1--2027.9.30</v>
          </cell>
          <cell r="P527" t="str">
            <v>叶县天安人力资源有限公司</v>
          </cell>
        </row>
        <row r="528">
          <cell r="C528" t="str">
            <v>410422200106040020</v>
          </cell>
          <cell r="D528" t="str">
            <v>女</v>
          </cell>
        </row>
        <row r="528">
          <cell r="F528" t="str">
            <v>本科</v>
          </cell>
          <cell r="G528">
            <v>20240701</v>
          </cell>
          <cell r="H528" t="str">
            <v>新乡工程学院</v>
          </cell>
          <cell r="I528" t="str">
            <v>酒店管理</v>
          </cell>
        </row>
        <row r="528">
          <cell r="K528" t="str">
            <v>叶县盐都街道焦庄村</v>
          </cell>
          <cell r="L528" t="str">
            <v>叶县经济发展和投资促进服务中心</v>
          </cell>
        </row>
        <row r="528">
          <cell r="N528">
            <v>17734891808</v>
          </cell>
          <cell r="O528" t="str">
            <v>2024.10.1--2027.9.30</v>
          </cell>
          <cell r="P528" t="str">
            <v>平顶山市一凡人力资源有限公司</v>
          </cell>
        </row>
        <row r="529">
          <cell r="C529" t="str">
            <v>41042220000911004X</v>
          </cell>
          <cell r="D529" t="str">
            <v>女</v>
          </cell>
        </row>
        <row r="529">
          <cell r="F529" t="str">
            <v>本科</v>
          </cell>
          <cell r="G529">
            <v>20230701</v>
          </cell>
          <cell r="H529" t="str">
            <v>郑州科技学院</v>
          </cell>
          <cell r="I529" t="str">
            <v>视觉传达设计</v>
          </cell>
        </row>
        <row r="529">
          <cell r="K529" t="str">
            <v>叶县昆阳街道南大街</v>
          </cell>
          <cell r="L529" t="str">
            <v>叶县总工会</v>
          </cell>
        </row>
        <row r="529">
          <cell r="N529">
            <v>18137188375</v>
          </cell>
          <cell r="O529" t="str">
            <v>2024.10.8-2027.10.7</v>
          </cell>
          <cell r="P529" t="str">
            <v>平顶山市一凡人力资源有限公司</v>
          </cell>
        </row>
        <row r="530">
          <cell r="C530" t="str">
            <v>410422200003210015</v>
          </cell>
          <cell r="D530" t="str">
            <v>男</v>
          </cell>
        </row>
        <row r="530">
          <cell r="F530" t="str">
            <v>专科</v>
          </cell>
          <cell r="G530">
            <v>20210701</v>
          </cell>
          <cell r="H530" t="str">
            <v>郑州电力职业技术学院</v>
          </cell>
          <cell r="I530" t="str">
            <v>会计</v>
          </cell>
        </row>
        <row r="530">
          <cell r="K530" t="str">
            <v>叶县九龙街道北大街</v>
          </cell>
          <cell r="L530" t="str">
            <v>叶县残疾人联合会</v>
          </cell>
        </row>
        <row r="530">
          <cell r="N530">
            <v>15938918805</v>
          </cell>
          <cell r="O530" t="str">
            <v>2024.10.8-2027.10.7</v>
          </cell>
          <cell r="P530" t="str">
            <v>平顶山市一凡人力资源有限公司</v>
          </cell>
          <cell r="Q530">
            <v>20241106</v>
          </cell>
        </row>
        <row r="531">
          <cell r="C531" t="str">
            <v>410422200008279177</v>
          </cell>
          <cell r="D531" t="str">
            <v>男</v>
          </cell>
        </row>
        <row r="531">
          <cell r="F531" t="str">
            <v>本科</v>
          </cell>
          <cell r="G531">
            <v>20220701</v>
          </cell>
          <cell r="H531" t="str">
            <v>河南牧业经济学院</v>
          </cell>
          <cell r="I531" t="str">
            <v>食品质量与安全</v>
          </cell>
        </row>
        <row r="531">
          <cell r="K531" t="str">
            <v>叶县九龙街道北大街</v>
          </cell>
          <cell r="L531" t="str">
            <v>叶县人力资源和社会保障局</v>
          </cell>
        </row>
        <row r="531">
          <cell r="N531">
            <v>15993555257</v>
          </cell>
          <cell r="O531" t="str">
            <v>2024.10.1-2027.9.30</v>
          </cell>
          <cell r="P531" t="str">
            <v>平煤神马人力资源（叶县）有限公司</v>
          </cell>
          <cell r="Q531">
            <v>20250616</v>
          </cell>
        </row>
        <row r="532">
          <cell r="C532" t="str">
            <v>410422200104227043</v>
          </cell>
          <cell r="D532" t="str">
            <v>女</v>
          </cell>
        </row>
        <row r="532">
          <cell r="F532" t="str">
            <v>本科</v>
          </cell>
          <cell r="G532">
            <v>20240606</v>
          </cell>
          <cell r="H532" t="str">
            <v>信阳学院</v>
          </cell>
          <cell r="I532" t="str">
            <v>英语</v>
          </cell>
        </row>
        <row r="532">
          <cell r="K532" t="str">
            <v>叶县廉村镇闫庄村</v>
          </cell>
          <cell r="L532" t="str">
            <v>叶县机关事务服务中心</v>
          </cell>
        </row>
        <row r="532">
          <cell r="N532">
            <v>15320868627</v>
          </cell>
          <cell r="O532" t="str">
            <v>2024.10.1-2027.9.30</v>
          </cell>
          <cell r="P532" t="str">
            <v>平煤神马人力资源（叶县）有限公司</v>
          </cell>
        </row>
        <row r="533">
          <cell r="C533" t="str">
            <v>410422200108070020</v>
          </cell>
          <cell r="D533" t="str">
            <v>女</v>
          </cell>
        </row>
        <row r="533">
          <cell r="F533" t="str">
            <v>本科</v>
          </cell>
          <cell r="G533">
            <v>20230701</v>
          </cell>
          <cell r="H533" t="str">
            <v>华北水利水电大学</v>
          </cell>
          <cell r="I533" t="str">
            <v>行政管理</v>
          </cell>
        </row>
        <row r="533">
          <cell r="K533" t="str">
            <v>叶县昆阳街道南大街</v>
          </cell>
          <cell r="L533" t="str">
            <v>叶县水利局</v>
          </cell>
        </row>
        <row r="533">
          <cell r="N533">
            <v>15137572693</v>
          </cell>
          <cell r="O533" t="str">
            <v>2024.10.8-2027.10.7</v>
          </cell>
          <cell r="P533" t="str">
            <v>平顶山市一凡人力资源有限公司</v>
          </cell>
        </row>
        <row r="534">
          <cell r="C534" t="str">
            <v>410422200210069130</v>
          </cell>
          <cell r="D534" t="str">
            <v>男</v>
          </cell>
        </row>
        <row r="534">
          <cell r="F534" t="str">
            <v>专科</v>
          </cell>
          <cell r="G534">
            <v>20230701</v>
          </cell>
          <cell r="H534" t="str">
            <v>鹤壁职业技术学院</v>
          </cell>
          <cell r="I534" t="str">
            <v>汽车检测与维修技术</v>
          </cell>
        </row>
        <row r="534">
          <cell r="K534" t="str">
            <v>叶县昆阳街道南大街</v>
          </cell>
          <cell r="L534" t="str">
            <v>叶县水利局</v>
          </cell>
        </row>
        <row r="534">
          <cell r="N534">
            <v>17530828666</v>
          </cell>
          <cell r="O534" t="str">
            <v>2024.10.8-2027.10.7</v>
          </cell>
          <cell r="P534" t="str">
            <v>平顶山市一凡人力资源有限公司</v>
          </cell>
        </row>
        <row r="535">
          <cell r="C535" t="str">
            <v>41042220000803222X</v>
          </cell>
          <cell r="D535" t="str">
            <v>女</v>
          </cell>
        </row>
        <row r="535">
          <cell r="F535" t="str">
            <v>本科</v>
          </cell>
          <cell r="G535">
            <v>20230606</v>
          </cell>
          <cell r="H535" t="str">
            <v>河南大学民生学院</v>
          </cell>
          <cell r="I535" t="str">
            <v>视觉传达设计</v>
          </cell>
        </row>
        <row r="535">
          <cell r="K535" t="str">
            <v>叶县任店镇秋河村</v>
          </cell>
          <cell r="L535" t="str">
            <v>叶县水利局</v>
          </cell>
        </row>
        <row r="535">
          <cell r="N535">
            <v>17637579803</v>
          </cell>
          <cell r="O535" t="str">
            <v>2024.10.8-2027.10.7</v>
          </cell>
          <cell r="P535" t="str">
            <v>平顶山市一凡人力资源有限公司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G2" t="str">
            <v>填报时间：     年   月   日</v>
          </cell>
        </row>
        <row r="3">
          <cell r="D3" t="str">
            <v>身份证号</v>
          </cell>
          <cell r="E3" t="str">
            <v>派遣单位名称</v>
          </cell>
          <cell r="F3" t="str">
            <v>安置岗位期限</v>
          </cell>
          <cell r="G3" t="str">
            <v>管理单位或管理人</v>
          </cell>
          <cell r="H3" t="str">
            <v>第二季度在岗情况</v>
          </cell>
        </row>
        <row r="4">
          <cell r="H4" t="str">
            <v>4月</v>
          </cell>
          <cell r="I4" t="str">
            <v>5月</v>
          </cell>
        </row>
        <row r="5">
          <cell r="D5" t="str">
            <v>410422200111225935</v>
          </cell>
          <cell r="E5" t="str">
            <v>叶县龙泉镇人民政府</v>
          </cell>
          <cell r="F5" t="str">
            <v>2024.10.01-2027.9.30</v>
          </cell>
          <cell r="G5" t="str">
            <v>平煤神马人力资源（叶县）有限公司</v>
          </cell>
          <cell r="H5" t="str">
            <v>在岗</v>
          </cell>
          <cell r="I5" t="str">
            <v>在岗</v>
          </cell>
        </row>
        <row r="6">
          <cell r="D6" t="str">
            <v>410422199812016022</v>
          </cell>
          <cell r="E6" t="str">
            <v>叶县仙台镇人民政府</v>
          </cell>
          <cell r="F6" t="str">
            <v>2024.10.01-2027.9.30</v>
          </cell>
          <cell r="G6" t="str">
            <v>平煤神马人力资源（叶县）有限公司</v>
          </cell>
          <cell r="H6" t="str">
            <v>在岗</v>
          </cell>
          <cell r="I6" t="str">
            <v>在岗</v>
          </cell>
        </row>
        <row r="7">
          <cell r="D7" t="str">
            <v>410482200110174423</v>
          </cell>
          <cell r="E7" t="str">
            <v>叶县仙台镇人民政府</v>
          </cell>
          <cell r="F7" t="str">
            <v>2024.10.01-2027.9.30</v>
          </cell>
          <cell r="G7" t="str">
            <v>平煤神马人力资源（叶县）有限公司</v>
          </cell>
          <cell r="H7" t="str">
            <v>在岗</v>
          </cell>
          <cell r="I7" t="str">
            <v>在岗</v>
          </cell>
        </row>
        <row r="8">
          <cell r="D8" t="str">
            <v>410422200403280020</v>
          </cell>
          <cell r="E8" t="str">
            <v>叶县仙台镇人民政府</v>
          </cell>
          <cell r="F8" t="str">
            <v>2024.10.01-2027.9.30</v>
          </cell>
          <cell r="G8" t="str">
            <v>平煤神马人力资源（叶县）有限公司</v>
          </cell>
          <cell r="H8" t="str">
            <v>在岗</v>
          </cell>
          <cell r="I8" t="str">
            <v>在岗</v>
          </cell>
        </row>
        <row r="9">
          <cell r="D9" t="str">
            <v>410422196806295957</v>
          </cell>
          <cell r="E9" t="str">
            <v>叶县仙台镇人民政府</v>
          </cell>
          <cell r="F9" t="str">
            <v>2024.10.01-2027.9.31</v>
          </cell>
          <cell r="G9" t="str">
            <v>平煤神马人力资源（叶县）有限公司</v>
          </cell>
          <cell r="H9" t="str">
            <v>在岗</v>
          </cell>
          <cell r="I9" t="str">
            <v>在岗</v>
          </cell>
        </row>
        <row r="10">
          <cell r="D10" t="str">
            <v>410422197812138709</v>
          </cell>
          <cell r="E10" t="str">
            <v>叶县仙台镇人民政府</v>
          </cell>
          <cell r="F10" t="str">
            <v>2024.10.01-2027.9.32</v>
          </cell>
          <cell r="G10" t="str">
            <v>平煤神马人力资源（叶县）有限公司</v>
          </cell>
          <cell r="H10" t="str">
            <v>在岗</v>
          </cell>
          <cell r="I10" t="str">
            <v>在岗</v>
          </cell>
        </row>
        <row r="11">
          <cell r="D11" t="str">
            <v>410422199911138228</v>
          </cell>
          <cell r="E11" t="str">
            <v>叶县文化广电和旅游局</v>
          </cell>
          <cell r="F11" t="str">
            <v>2024.9.30-2027.9.29</v>
          </cell>
          <cell r="G11" t="str">
            <v>平煤神马人力资源（叶县）有限公司</v>
          </cell>
          <cell r="H11" t="str">
            <v>在岗</v>
          </cell>
          <cell r="I11" t="str">
            <v>在岗</v>
          </cell>
        </row>
        <row r="12">
          <cell r="D12" t="str">
            <v>410422200004107028</v>
          </cell>
          <cell r="E12" t="str">
            <v>叶县文化广电和旅游局</v>
          </cell>
          <cell r="F12" t="str">
            <v>2024.9.30-2027.9.29</v>
          </cell>
          <cell r="G12" t="str">
            <v>平煤神马人力资源（叶县）有限公司</v>
          </cell>
          <cell r="H12" t="str">
            <v>在岗</v>
          </cell>
          <cell r="I12" t="str">
            <v>在岗</v>
          </cell>
        </row>
        <row r="13">
          <cell r="D13" t="str">
            <v>410482199805218220</v>
          </cell>
          <cell r="E13" t="str">
            <v>叶县文化广电和旅游局</v>
          </cell>
          <cell r="F13" t="str">
            <v>2024.9.30-2027.9.29</v>
          </cell>
          <cell r="G13" t="str">
            <v>平煤神马人力资源（叶县）有限公司</v>
          </cell>
          <cell r="H13" t="str">
            <v>在岗</v>
          </cell>
          <cell r="I13" t="str">
            <v>在岗</v>
          </cell>
        </row>
        <row r="14">
          <cell r="D14" t="str">
            <v>410481200110079024</v>
          </cell>
          <cell r="E14" t="str">
            <v>叶县文化广电和旅游局</v>
          </cell>
          <cell r="F14" t="str">
            <v>2024.9.30-2027.9.29</v>
          </cell>
          <cell r="G14" t="str">
            <v>平煤神马人力资源（叶县）有限公司</v>
          </cell>
          <cell r="H14" t="str">
            <v>在岗</v>
          </cell>
          <cell r="I14" t="str">
            <v>在岗</v>
          </cell>
        </row>
        <row r="15">
          <cell r="D15" t="str">
            <v>410422200005163320</v>
          </cell>
          <cell r="E15" t="str">
            <v>叶县文化广电和旅游局</v>
          </cell>
          <cell r="F15" t="str">
            <v>2024.9.30-2027.9.29</v>
          </cell>
          <cell r="G15" t="str">
            <v>平煤神马人力资源（叶县）有限公司</v>
          </cell>
          <cell r="H15" t="str">
            <v>在岗</v>
          </cell>
          <cell r="I15" t="str">
            <v>在岗</v>
          </cell>
        </row>
        <row r="16">
          <cell r="D16" t="str">
            <v>410422200110020022</v>
          </cell>
          <cell r="E16" t="str">
            <v>叶县文化广电和旅游局</v>
          </cell>
          <cell r="F16" t="str">
            <v>2024.9.30-2027.9.29</v>
          </cell>
          <cell r="G16" t="str">
            <v>平煤神马人力资源（叶县）有限公司</v>
          </cell>
          <cell r="H16" t="str">
            <v>在岗</v>
          </cell>
          <cell r="I16" t="str">
            <v>在岗</v>
          </cell>
        </row>
        <row r="17">
          <cell r="D17" t="str">
            <v>41042219991123106X</v>
          </cell>
          <cell r="E17" t="str">
            <v>叶县文化广电和旅游局</v>
          </cell>
          <cell r="F17" t="str">
            <v>2024.9.30-2027.9.29</v>
          </cell>
          <cell r="G17" t="str">
            <v>平煤神马人力资源（叶县）有限公司</v>
          </cell>
          <cell r="H17" t="str">
            <v>在岗</v>
          </cell>
          <cell r="I17" t="str">
            <v>在岗</v>
          </cell>
        </row>
        <row r="18">
          <cell r="D18" t="str">
            <v>410422200005019206</v>
          </cell>
          <cell r="E18" t="str">
            <v>叶县文化广电和旅游局</v>
          </cell>
          <cell r="F18" t="str">
            <v>2024.9.30-2027.9.29</v>
          </cell>
          <cell r="G18" t="str">
            <v>平煤神马人力资源（叶县）有限公司</v>
          </cell>
          <cell r="H18" t="str">
            <v>在岗</v>
          </cell>
          <cell r="I18" t="str">
            <v>在岗</v>
          </cell>
        </row>
        <row r="19">
          <cell r="D19" t="str">
            <v>410422200003067626</v>
          </cell>
          <cell r="E19" t="str">
            <v>叶县文化广电和旅游局</v>
          </cell>
          <cell r="F19" t="str">
            <v>2024.9.30-2027.9.29</v>
          </cell>
          <cell r="G19" t="str">
            <v>平煤神马人力资源（叶县）有限公司</v>
          </cell>
          <cell r="H19" t="str">
            <v>在岗</v>
          </cell>
          <cell r="I19" t="str">
            <v>在岗</v>
          </cell>
        </row>
        <row r="20">
          <cell r="D20" t="str">
            <v>410422200008279177</v>
          </cell>
          <cell r="E20" t="str">
            <v>叶县人力资源和社会保障局</v>
          </cell>
          <cell r="F20" t="str">
            <v>2024.10.01-2027.9.30</v>
          </cell>
          <cell r="G20" t="str">
            <v>平煤神马人力资源（叶县）有限公司</v>
          </cell>
          <cell r="H20" t="str">
            <v>在岗</v>
          </cell>
          <cell r="I20" t="str">
            <v>在岗</v>
          </cell>
        </row>
        <row r="21">
          <cell r="D21" t="str">
            <v>410422200001219163</v>
          </cell>
          <cell r="E21" t="str">
            <v>叶县人力资源和社会保障局</v>
          </cell>
          <cell r="F21" t="str">
            <v>2024.10.01-2027.9.30</v>
          </cell>
          <cell r="G21" t="str">
            <v>平煤神马人力资源（叶县）有限公司</v>
          </cell>
          <cell r="H21" t="str">
            <v>在岗</v>
          </cell>
          <cell r="I21" t="str">
            <v>在岗</v>
          </cell>
        </row>
        <row r="22">
          <cell r="D22" t="str">
            <v>410422199604134817</v>
          </cell>
          <cell r="E22" t="str">
            <v>叶县人民政府热线服务中心</v>
          </cell>
          <cell r="F22" t="str">
            <v>2024.9.30-2027.9.29</v>
          </cell>
          <cell r="G22" t="str">
            <v>平煤神马人力资源（叶县）有限公司</v>
          </cell>
          <cell r="H22" t="str">
            <v>在岗</v>
          </cell>
          <cell r="I22" t="str">
            <v>在岗</v>
          </cell>
        </row>
        <row r="23">
          <cell r="D23" t="str">
            <v>410422200109256521</v>
          </cell>
          <cell r="E23" t="str">
            <v>叶县人民政府热线服务中心</v>
          </cell>
          <cell r="F23" t="str">
            <v>2024.9.30-2027.9.29</v>
          </cell>
          <cell r="G23" t="str">
            <v>平煤神马人力资源（叶县）有限公司</v>
          </cell>
          <cell r="H23" t="str">
            <v>在岗</v>
          </cell>
          <cell r="I23" t="str">
            <v>在岗</v>
          </cell>
        </row>
        <row r="24">
          <cell r="D24" t="str">
            <v>410422200109190040</v>
          </cell>
          <cell r="E24" t="str">
            <v>叶县人民政府热线服务中心</v>
          </cell>
          <cell r="F24" t="str">
            <v>2024.9.30-2027.9.29</v>
          </cell>
          <cell r="G24" t="str">
            <v>平煤神马人力资源（叶县）有限公司</v>
          </cell>
          <cell r="H24" t="str">
            <v>在岗</v>
          </cell>
          <cell r="I24" t="str">
            <v>在岗</v>
          </cell>
        </row>
        <row r="25">
          <cell r="D25" t="str">
            <v>410422199811172824</v>
          </cell>
          <cell r="E25" t="str">
            <v>叶县人民政府热线服务中心</v>
          </cell>
          <cell r="F25" t="str">
            <v>2024.9.30-2027.9.29</v>
          </cell>
          <cell r="G25" t="str">
            <v>平煤神马人力资源（叶县）有限公司</v>
          </cell>
          <cell r="H25" t="str">
            <v>在岗</v>
          </cell>
          <cell r="I25" t="str">
            <v>在岗</v>
          </cell>
        </row>
        <row r="26">
          <cell r="D26" t="str">
            <v>410402199911175568</v>
          </cell>
          <cell r="E26" t="str">
            <v>叶县医疗保障保局</v>
          </cell>
          <cell r="F26" t="str">
            <v>2024.10.01-2027.9.30</v>
          </cell>
          <cell r="G26" t="str">
            <v>平煤神马人力资源（叶县）有限公司</v>
          </cell>
          <cell r="H26" t="str">
            <v>在岗</v>
          </cell>
          <cell r="I26" t="str">
            <v>在岗</v>
          </cell>
        </row>
        <row r="27">
          <cell r="D27" t="str">
            <v>410422200103015946</v>
          </cell>
          <cell r="E27" t="str">
            <v>叶县医疗保障保局</v>
          </cell>
          <cell r="F27" t="str">
            <v>2024.10.01-2027.9.30</v>
          </cell>
          <cell r="G27" t="str">
            <v>平煤神马人力资源（叶县）有限公司</v>
          </cell>
          <cell r="H27" t="str">
            <v>在岗</v>
          </cell>
          <cell r="I27" t="str">
            <v>在岗</v>
          </cell>
        </row>
        <row r="28">
          <cell r="D28" t="str">
            <v>410422200301170023</v>
          </cell>
          <cell r="E28" t="str">
            <v>叶县医疗保障保局</v>
          </cell>
          <cell r="F28" t="str">
            <v>2024.10.01-2027.9.30</v>
          </cell>
          <cell r="G28" t="str">
            <v>平煤神马人力资源（叶县）有限公司</v>
          </cell>
          <cell r="H28" t="str">
            <v>在岗</v>
          </cell>
          <cell r="I28" t="str">
            <v>在岗</v>
          </cell>
        </row>
        <row r="29">
          <cell r="D29" t="str">
            <v>410422200009079150</v>
          </cell>
          <cell r="E29" t="str">
            <v>叶县医疗保障保局</v>
          </cell>
          <cell r="F29" t="str">
            <v>2024.10.01-2027.9.30</v>
          </cell>
          <cell r="G29" t="str">
            <v>平煤神马人力资源（叶县）有限公司</v>
          </cell>
          <cell r="H29" t="str">
            <v>在岗</v>
          </cell>
          <cell r="I29" t="str">
            <v>在岗</v>
          </cell>
        </row>
        <row r="30">
          <cell r="D30" t="str">
            <v>410422199806230022</v>
          </cell>
          <cell r="E30" t="str">
            <v>叶县医疗保障保局</v>
          </cell>
          <cell r="F30" t="str">
            <v>2024.10.01-2027.9.30</v>
          </cell>
          <cell r="G30" t="str">
            <v>平煤神马人力资源（叶县）有限公司</v>
          </cell>
          <cell r="H30" t="str">
            <v>在岗</v>
          </cell>
          <cell r="I30" t="str">
            <v>在岗</v>
          </cell>
        </row>
        <row r="31">
          <cell r="D31" t="str">
            <v>410422200102258129</v>
          </cell>
          <cell r="E31" t="str">
            <v>叶县机关事务服务中心</v>
          </cell>
          <cell r="F31" t="str">
            <v>2024.10.01-2027.9.30</v>
          </cell>
          <cell r="G31" t="str">
            <v>平煤神马人力资源（叶县）有限公司</v>
          </cell>
          <cell r="H31" t="str">
            <v>在岗</v>
          </cell>
          <cell r="I31" t="str">
            <v>在岗</v>
          </cell>
        </row>
        <row r="32">
          <cell r="D32" t="str">
            <v>410422200104227043</v>
          </cell>
          <cell r="E32" t="str">
            <v>叶县机关事务服务中心</v>
          </cell>
          <cell r="F32" t="str">
            <v>2024.10.01-2027.9.30</v>
          </cell>
          <cell r="G32" t="str">
            <v>平煤神马人力资源（叶县）有限公司</v>
          </cell>
          <cell r="H32" t="str">
            <v>在岗</v>
          </cell>
          <cell r="I32" t="str">
            <v>在岗</v>
          </cell>
        </row>
        <row r="33">
          <cell r="D33" t="str">
            <v>410422199811172824</v>
          </cell>
          <cell r="E33" t="str">
            <v>叶县人民政府办公室</v>
          </cell>
          <cell r="F33" t="str">
            <v>2025.1.1-2026.7.31</v>
          </cell>
          <cell r="G33" t="str">
            <v>平煤神马人力资源（叶县）有限公司</v>
          </cell>
          <cell r="H33" t="str">
            <v>在岗</v>
          </cell>
          <cell r="I33" t="str">
            <v>在岗</v>
          </cell>
        </row>
        <row r="34">
          <cell r="D34" t="str">
            <v>410422197911154325</v>
          </cell>
          <cell r="E34" t="str">
            <v>叶县人力资源和社会保障局</v>
          </cell>
          <cell r="F34" t="str">
            <v>2025.3.1-2028.2.29</v>
          </cell>
          <cell r="G34" t="str">
            <v>平煤神马人力资源（叶县）有限公司</v>
          </cell>
          <cell r="H34" t="str">
            <v>在岗</v>
          </cell>
          <cell r="I34" t="str">
            <v>在岗</v>
          </cell>
        </row>
        <row r="35">
          <cell r="G35" t="str">
            <v>联系电话：13393789779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封面"/>
    </sheetNames>
    <sheetDataSet>
      <sheetData sheetId="0">
        <row r="2">
          <cell r="M2" t="str">
            <v>单位：元 </v>
          </cell>
        </row>
        <row r="3">
          <cell r="D3" t="str">
            <v>身份证号</v>
          </cell>
          <cell r="E3" t="str">
            <v>服务单位</v>
          </cell>
          <cell r="F3" t="str">
            <v>合同期限</v>
          </cell>
          <cell r="G3" t="str">
            <v>联系电话</v>
          </cell>
          <cell r="H3" t="str">
            <v>申报金额</v>
          </cell>
        </row>
        <row r="3">
          <cell r="M3" t="str">
            <v>补贴金额</v>
          </cell>
        </row>
        <row r="4">
          <cell r="H4" t="str">
            <v>岗位补贴</v>
          </cell>
          <cell r="I4" t="str">
            <v>养老保险
补贴</v>
          </cell>
          <cell r="J4" t="str">
            <v>医疗保险
补贴</v>
          </cell>
          <cell r="K4" t="str">
            <v>工伤保险
补贴</v>
          </cell>
          <cell r="L4" t="str">
            <v>失业保险
补贴</v>
          </cell>
        </row>
        <row r="5">
          <cell r="D5" t="str">
            <v>410422200111225935</v>
          </cell>
          <cell r="E5" t="str">
            <v>叶县龙泉镇人民政府</v>
          </cell>
          <cell r="F5" t="str">
            <v>2024.10.01-2027.9.30</v>
          </cell>
          <cell r="G5">
            <v>18738929027</v>
          </cell>
          <cell r="H5">
            <v>1800</v>
          </cell>
          <cell r="I5">
            <v>600.96</v>
          </cell>
          <cell r="J5">
            <v>300.48</v>
          </cell>
          <cell r="K5">
            <v>12.02</v>
          </cell>
          <cell r="L5">
            <v>26.29</v>
          </cell>
          <cell r="M5">
            <v>2739.75</v>
          </cell>
        </row>
        <row r="6">
          <cell r="D6" t="str">
            <v>410422199812016022</v>
          </cell>
          <cell r="E6" t="str">
            <v>叶县仙台镇人民政府</v>
          </cell>
          <cell r="F6" t="str">
            <v>2024.10.01-2027.9.30</v>
          </cell>
          <cell r="G6">
            <v>18236691603</v>
          </cell>
          <cell r="H6">
            <v>1800</v>
          </cell>
          <cell r="I6">
            <v>600.96</v>
          </cell>
          <cell r="J6">
            <v>300.48</v>
          </cell>
          <cell r="K6">
            <v>12.02</v>
          </cell>
          <cell r="L6">
            <v>26.29</v>
          </cell>
          <cell r="M6">
            <v>2739.75</v>
          </cell>
        </row>
        <row r="7">
          <cell r="D7" t="str">
            <v>410482200110174423</v>
          </cell>
          <cell r="E7" t="str">
            <v>叶县仙台镇人民政府</v>
          </cell>
          <cell r="F7" t="str">
            <v>2024.10.01-2027.9.30</v>
          </cell>
          <cell r="G7">
            <v>17530830681</v>
          </cell>
          <cell r="H7">
            <v>1800</v>
          </cell>
          <cell r="I7">
            <v>600.96</v>
          </cell>
          <cell r="J7">
            <v>300.48</v>
          </cell>
          <cell r="K7">
            <v>12.02</v>
          </cell>
          <cell r="L7">
            <v>26.29</v>
          </cell>
          <cell r="M7">
            <v>2739.75</v>
          </cell>
        </row>
        <row r="8">
          <cell r="D8" t="str">
            <v>410422200403280020</v>
          </cell>
          <cell r="E8" t="str">
            <v>叶县仙台镇人民政府</v>
          </cell>
          <cell r="F8" t="str">
            <v>2024.10.01-2027.9.30</v>
          </cell>
          <cell r="G8">
            <v>15093823608</v>
          </cell>
          <cell r="H8">
            <v>1800</v>
          </cell>
          <cell r="I8">
            <v>600.96</v>
          </cell>
          <cell r="J8">
            <v>300.48</v>
          </cell>
          <cell r="K8">
            <v>12.02</v>
          </cell>
          <cell r="L8">
            <v>26.29</v>
          </cell>
          <cell r="M8">
            <v>2739.75</v>
          </cell>
        </row>
        <row r="9">
          <cell r="D9" t="str">
            <v>410422196806295957</v>
          </cell>
          <cell r="E9" t="str">
            <v>叶县仙台镇人民政府</v>
          </cell>
          <cell r="F9" t="str">
            <v>2024.10.01-2027.9.30</v>
          </cell>
          <cell r="G9">
            <v>15093823608</v>
          </cell>
          <cell r="H9">
            <v>1800</v>
          </cell>
          <cell r="I9">
            <v>600.96</v>
          </cell>
          <cell r="J9">
            <v>300.48</v>
          </cell>
          <cell r="K9">
            <v>12.02</v>
          </cell>
          <cell r="L9">
            <v>26.29</v>
          </cell>
          <cell r="M9">
            <v>2739.75</v>
          </cell>
        </row>
        <row r="10">
          <cell r="D10" t="str">
            <v>410422197812138709</v>
          </cell>
          <cell r="E10" t="str">
            <v>叶县仙台镇人民政府</v>
          </cell>
          <cell r="F10" t="str">
            <v>2024.10.01-2027.9.30</v>
          </cell>
          <cell r="G10">
            <v>15093823608</v>
          </cell>
          <cell r="H10">
            <v>1800</v>
          </cell>
          <cell r="I10">
            <v>600.96</v>
          </cell>
          <cell r="J10">
            <v>300.48</v>
          </cell>
          <cell r="K10">
            <v>12.02</v>
          </cell>
          <cell r="L10">
            <v>26.29</v>
          </cell>
          <cell r="M10">
            <v>2739.75</v>
          </cell>
        </row>
        <row r="11">
          <cell r="D11" t="str">
            <v>410422199911138228</v>
          </cell>
          <cell r="E11" t="str">
            <v>叶县文化广电和旅游局</v>
          </cell>
          <cell r="F11" t="str">
            <v>2024.10.01-2027.9.30</v>
          </cell>
          <cell r="G11">
            <v>13253675239</v>
          </cell>
          <cell r="H11">
            <v>1800</v>
          </cell>
          <cell r="I11">
            <v>600.96</v>
          </cell>
          <cell r="J11">
            <v>300.48</v>
          </cell>
          <cell r="K11">
            <v>12.02</v>
          </cell>
          <cell r="L11">
            <v>26.29</v>
          </cell>
          <cell r="M11">
            <v>2739.75</v>
          </cell>
        </row>
        <row r="12">
          <cell r="D12" t="str">
            <v>410422200004107028</v>
          </cell>
          <cell r="E12" t="str">
            <v>叶县文化广电和旅游局</v>
          </cell>
          <cell r="F12" t="str">
            <v>2024.10.01-2027.9.30</v>
          </cell>
          <cell r="G12">
            <v>15938900373</v>
          </cell>
          <cell r="H12">
            <v>1800</v>
          </cell>
          <cell r="I12">
            <v>600.96</v>
          </cell>
          <cell r="J12">
            <v>300.48</v>
          </cell>
          <cell r="K12">
            <v>12.02</v>
          </cell>
          <cell r="L12">
            <v>26.29</v>
          </cell>
          <cell r="M12">
            <v>2739.75</v>
          </cell>
        </row>
        <row r="13">
          <cell r="D13" t="str">
            <v>410482199805218220</v>
          </cell>
          <cell r="E13" t="str">
            <v>叶县文化广电和旅游局</v>
          </cell>
          <cell r="F13" t="str">
            <v>2024.9.30-2027.9.29</v>
          </cell>
          <cell r="G13">
            <v>16692505559</v>
          </cell>
          <cell r="H13">
            <v>1800</v>
          </cell>
          <cell r="I13">
            <v>600.96</v>
          </cell>
          <cell r="J13">
            <v>300.48</v>
          </cell>
          <cell r="K13">
            <v>12.02</v>
          </cell>
          <cell r="L13">
            <v>26.29</v>
          </cell>
          <cell r="M13">
            <v>2739.75</v>
          </cell>
        </row>
        <row r="14">
          <cell r="D14" t="str">
            <v>410481200110079024</v>
          </cell>
          <cell r="E14" t="str">
            <v>叶县文化广电和旅游局</v>
          </cell>
          <cell r="F14" t="str">
            <v>2024.9.30-2027.9.29</v>
          </cell>
          <cell r="G14">
            <v>15836915785</v>
          </cell>
          <cell r="H14">
            <v>1800</v>
          </cell>
          <cell r="I14">
            <v>600.96</v>
          </cell>
          <cell r="J14">
            <v>300.48</v>
          </cell>
          <cell r="K14">
            <v>12.02</v>
          </cell>
          <cell r="L14">
            <v>26.29</v>
          </cell>
          <cell r="M14">
            <v>2739.75</v>
          </cell>
        </row>
        <row r="15">
          <cell r="D15" t="str">
            <v>410422200005163320</v>
          </cell>
          <cell r="E15" t="str">
            <v>叶县文化广电和旅游局</v>
          </cell>
          <cell r="F15" t="str">
            <v>2024.9.30-2027.9.29</v>
          </cell>
          <cell r="G15">
            <v>15279227691</v>
          </cell>
          <cell r="H15">
            <v>1800</v>
          </cell>
          <cell r="I15">
            <v>600.96</v>
          </cell>
          <cell r="J15">
            <v>300.48</v>
          </cell>
          <cell r="K15">
            <v>12.02</v>
          </cell>
          <cell r="L15">
            <v>26.29</v>
          </cell>
          <cell r="M15">
            <v>2739.75</v>
          </cell>
        </row>
        <row r="16">
          <cell r="D16" t="str">
            <v>410422200110020022</v>
          </cell>
          <cell r="E16" t="str">
            <v>叶县文化广电和旅游局</v>
          </cell>
          <cell r="F16" t="str">
            <v>2024.9.30-2027.9.29</v>
          </cell>
          <cell r="G16">
            <v>15037500906</v>
          </cell>
          <cell r="H16">
            <v>1800</v>
          </cell>
          <cell r="I16">
            <v>600.96</v>
          </cell>
          <cell r="J16">
            <v>300.48</v>
          </cell>
          <cell r="K16">
            <v>12.02</v>
          </cell>
          <cell r="L16">
            <v>26.29</v>
          </cell>
          <cell r="M16">
            <v>2739.75</v>
          </cell>
        </row>
        <row r="17">
          <cell r="D17" t="str">
            <v>41042219991123106X</v>
          </cell>
          <cell r="E17" t="str">
            <v>叶县文化广电和旅游局</v>
          </cell>
          <cell r="F17" t="str">
            <v>2024.9.30-2027.9.29</v>
          </cell>
          <cell r="G17">
            <v>17637509620</v>
          </cell>
          <cell r="H17">
            <v>1800</v>
          </cell>
          <cell r="I17">
            <v>600.96</v>
          </cell>
          <cell r="J17">
            <v>300.48</v>
          </cell>
          <cell r="K17">
            <v>12.02</v>
          </cell>
          <cell r="L17">
            <v>26.29</v>
          </cell>
          <cell r="M17">
            <v>2739.75</v>
          </cell>
        </row>
        <row r="18">
          <cell r="D18" t="str">
            <v>410422200005019206</v>
          </cell>
          <cell r="E18" t="str">
            <v>叶县文化广电和旅游局</v>
          </cell>
          <cell r="F18" t="str">
            <v>2024.9.30-2027.9.29</v>
          </cell>
          <cell r="G18">
            <v>13100700063</v>
          </cell>
          <cell r="H18">
            <v>1800</v>
          </cell>
          <cell r="I18">
            <v>600.96</v>
          </cell>
          <cell r="J18">
            <v>300.48</v>
          </cell>
          <cell r="K18">
            <v>12.02</v>
          </cell>
          <cell r="L18">
            <v>26.29</v>
          </cell>
          <cell r="M18">
            <v>2739.75</v>
          </cell>
        </row>
        <row r="19">
          <cell r="D19" t="str">
            <v>410422200003067626</v>
          </cell>
          <cell r="E19" t="str">
            <v>叶县文化广电和旅游局</v>
          </cell>
          <cell r="F19" t="str">
            <v>2024.9.30-2027.9.29</v>
          </cell>
          <cell r="G19">
            <v>13525526984</v>
          </cell>
          <cell r="H19">
            <v>1800</v>
          </cell>
          <cell r="I19">
            <v>600.96</v>
          </cell>
          <cell r="J19">
            <v>300.48</v>
          </cell>
          <cell r="K19">
            <v>12.02</v>
          </cell>
          <cell r="L19">
            <v>26.29</v>
          </cell>
          <cell r="M19">
            <v>2739.75</v>
          </cell>
        </row>
        <row r="20">
          <cell r="D20" t="str">
            <v>410422200008279177</v>
          </cell>
          <cell r="E20" t="str">
            <v>叶县人力资源和社会保障局</v>
          </cell>
          <cell r="F20" t="str">
            <v>2024.10.01-2027.9.30</v>
          </cell>
          <cell r="G20">
            <v>15993555257</v>
          </cell>
          <cell r="H20">
            <v>1800</v>
          </cell>
          <cell r="I20">
            <v>600.96</v>
          </cell>
          <cell r="J20">
            <v>300.48</v>
          </cell>
          <cell r="K20">
            <v>12.02</v>
          </cell>
          <cell r="L20">
            <v>26.29</v>
          </cell>
          <cell r="M20">
            <v>2739.75</v>
          </cell>
        </row>
        <row r="21">
          <cell r="D21" t="str">
            <v>410422200001219163</v>
          </cell>
          <cell r="E21" t="str">
            <v>叶县人力资源和社会保障局</v>
          </cell>
          <cell r="F21" t="str">
            <v>2024.10.01-2027.9.30</v>
          </cell>
          <cell r="G21">
            <v>15237576576</v>
          </cell>
          <cell r="H21">
            <v>1800</v>
          </cell>
          <cell r="I21">
            <v>600.96</v>
          </cell>
          <cell r="J21">
            <v>300.48</v>
          </cell>
          <cell r="K21">
            <v>12.02</v>
          </cell>
          <cell r="L21">
            <v>26.29</v>
          </cell>
          <cell r="M21">
            <v>2739.75</v>
          </cell>
        </row>
        <row r="22">
          <cell r="D22" t="str">
            <v>410422200102258129</v>
          </cell>
          <cell r="E22" t="str">
            <v>叶县机关事务服务中心</v>
          </cell>
          <cell r="F22" t="str">
            <v>2024.10.01-2027.9.30</v>
          </cell>
          <cell r="G22">
            <v>17513209531</v>
          </cell>
          <cell r="H22">
            <v>1800</v>
          </cell>
          <cell r="I22">
            <v>600.96</v>
          </cell>
          <cell r="J22">
            <v>300.48</v>
          </cell>
          <cell r="K22">
            <v>12.02</v>
          </cell>
          <cell r="L22">
            <v>26.29</v>
          </cell>
          <cell r="M22">
            <v>2739.75</v>
          </cell>
        </row>
        <row r="23">
          <cell r="D23" t="str">
            <v>410422200104227043</v>
          </cell>
          <cell r="E23" t="str">
            <v>叶县机关事务服务中心</v>
          </cell>
          <cell r="F23" t="str">
            <v>2024.10.01-2027.9.30</v>
          </cell>
          <cell r="G23">
            <v>15320868627</v>
          </cell>
          <cell r="H23">
            <v>1800</v>
          </cell>
          <cell r="I23">
            <v>600.96</v>
          </cell>
          <cell r="J23">
            <v>300.48</v>
          </cell>
          <cell r="K23">
            <v>12.02</v>
          </cell>
          <cell r="L23">
            <v>26.29</v>
          </cell>
          <cell r="M23">
            <v>2739.75</v>
          </cell>
        </row>
        <row r="24">
          <cell r="D24" t="str">
            <v>410402199911175568</v>
          </cell>
          <cell r="E24" t="str">
            <v>叶县医疗保障保局</v>
          </cell>
          <cell r="F24" t="str">
            <v>2024.10.01-2027.9.30</v>
          </cell>
          <cell r="G24">
            <v>19939335351</v>
          </cell>
          <cell r="H24">
            <v>1800</v>
          </cell>
          <cell r="I24">
            <v>600.96</v>
          </cell>
          <cell r="J24">
            <v>300.48</v>
          </cell>
          <cell r="K24">
            <v>12.02</v>
          </cell>
          <cell r="L24">
            <v>26.29</v>
          </cell>
          <cell r="M24">
            <v>2739.75</v>
          </cell>
        </row>
        <row r="25">
          <cell r="D25" t="str">
            <v>410422200103015946</v>
          </cell>
          <cell r="E25" t="str">
            <v>叶县医疗保障保局</v>
          </cell>
          <cell r="F25" t="str">
            <v>2024.10.01-2027.9.30</v>
          </cell>
          <cell r="G25">
            <v>17530501094</v>
          </cell>
          <cell r="H25">
            <v>1800</v>
          </cell>
          <cell r="I25">
            <v>600.96</v>
          </cell>
          <cell r="J25">
            <v>300.48</v>
          </cell>
          <cell r="K25">
            <v>12.02</v>
          </cell>
          <cell r="L25">
            <v>26.29</v>
          </cell>
          <cell r="M25">
            <v>2739.75</v>
          </cell>
        </row>
        <row r="26">
          <cell r="D26" t="str">
            <v>410422200301170023</v>
          </cell>
          <cell r="E26" t="str">
            <v>叶县医疗保障保局</v>
          </cell>
          <cell r="F26" t="str">
            <v>2024.10.01-2027.9.30</v>
          </cell>
          <cell r="G26">
            <v>15225039615</v>
          </cell>
          <cell r="H26">
            <v>1800</v>
          </cell>
          <cell r="I26">
            <v>600.96</v>
          </cell>
          <cell r="J26">
            <v>300.48</v>
          </cell>
          <cell r="K26">
            <v>12.02</v>
          </cell>
          <cell r="L26">
            <v>26.29</v>
          </cell>
          <cell r="M26">
            <v>2739.75</v>
          </cell>
        </row>
        <row r="27">
          <cell r="D27" t="str">
            <v>410422200009079150</v>
          </cell>
          <cell r="E27" t="str">
            <v>叶县医疗保障保局</v>
          </cell>
          <cell r="F27" t="str">
            <v>2024.10.01-2027.9.30</v>
          </cell>
          <cell r="G27">
            <v>18239776596</v>
          </cell>
          <cell r="H27">
            <v>1800</v>
          </cell>
          <cell r="I27">
            <v>600.96</v>
          </cell>
          <cell r="J27">
            <v>300.48</v>
          </cell>
          <cell r="K27">
            <v>12.02</v>
          </cell>
          <cell r="L27">
            <v>26.29</v>
          </cell>
          <cell r="M27">
            <v>2739.75</v>
          </cell>
        </row>
        <row r="28">
          <cell r="D28" t="str">
            <v>410422199806230022</v>
          </cell>
          <cell r="E28" t="str">
            <v>叶县医疗保障保局</v>
          </cell>
          <cell r="F28" t="str">
            <v>2024.10.01-2027.9.30</v>
          </cell>
          <cell r="G28">
            <v>15290677402</v>
          </cell>
          <cell r="H28">
            <v>1800</v>
          </cell>
          <cell r="I28">
            <v>600.96</v>
          </cell>
          <cell r="J28">
            <v>300.48</v>
          </cell>
          <cell r="K28">
            <v>12.02</v>
          </cell>
          <cell r="L28">
            <v>26.29</v>
          </cell>
          <cell r="M28">
            <v>2739.75</v>
          </cell>
        </row>
        <row r="29">
          <cell r="D29" t="str">
            <v>410422199604134817</v>
          </cell>
          <cell r="E29" t="str">
            <v>叶县人民政府办公室</v>
          </cell>
          <cell r="F29" t="str">
            <v>2024.9.30-2027.9.29</v>
          </cell>
          <cell r="G29">
            <v>18675239392</v>
          </cell>
          <cell r="H29">
            <v>1800</v>
          </cell>
          <cell r="I29">
            <v>600.96</v>
          </cell>
          <cell r="J29">
            <v>300.48</v>
          </cell>
          <cell r="K29">
            <v>12.02</v>
          </cell>
          <cell r="L29">
            <v>26.29</v>
          </cell>
          <cell r="M29">
            <v>2739.75</v>
          </cell>
        </row>
        <row r="30">
          <cell r="D30" t="str">
            <v>410422200109256521</v>
          </cell>
          <cell r="E30" t="str">
            <v>叶县人民政府办公室</v>
          </cell>
          <cell r="F30" t="str">
            <v>2024.9.30-2027.9.29</v>
          </cell>
          <cell r="G30">
            <v>18768947738</v>
          </cell>
          <cell r="H30">
            <v>1800</v>
          </cell>
          <cell r="I30">
            <v>600.96</v>
          </cell>
          <cell r="J30">
            <v>300.48</v>
          </cell>
          <cell r="K30">
            <v>12.02</v>
          </cell>
          <cell r="L30">
            <v>26.29</v>
          </cell>
          <cell r="M30">
            <v>2739.75</v>
          </cell>
        </row>
        <row r="31">
          <cell r="D31" t="str">
            <v>410422200109190040</v>
          </cell>
          <cell r="E31" t="str">
            <v>叶县人民政府办公室</v>
          </cell>
          <cell r="F31" t="str">
            <v>2024.9.30-2027.9.29</v>
          </cell>
          <cell r="G31">
            <v>15630885272</v>
          </cell>
          <cell r="H31">
            <v>1800</v>
          </cell>
          <cell r="I31">
            <v>600.96</v>
          </cell>
          <cell r="J31">
            <v>300.48</v>
          </cell>
          <cell r="K31">
            <v>12.02</v>
          </cell>
          <cell r="L31">
            <v>26.29</v>
          </cell>
          <cell r="M31">
            <v>2739.75</v>
          </cell>
        </row>
        <row r="32">
          <cell r="D32" t="str">
            <v>410422199811172824</v>
          </cell>
          <cell r="E32" t="str">
            <v>叶县人民政府办公室</v>
          </cell>
          <cell r="F32" t="str">
            <v>2024.9.30-2027.9.29</v>
          </cell>
          <cell r="G32">
            <v>15837512376</v>
          </cell>
          <cell r="H32">
            <v>1800</v>
          </cell>
          <cell r="I32">
            <v>600.96</v>
          </cell>
          <cell r="J32">
            <v>300.48</v>
          </cell>
          <cell r="K32">
            <v>12.02</v>
          </cell>
          <cell r="L32">
            <v>26.29</v>
          </cell>
          <cell r="M32">
            <v>2739.75</v>
          </cell>
        </row>
        <row r="33">
          <cell r="D33" t="str">
            <v>410422199811172824</v>
          </cell>
          <cell r="E33" t="str">
            <v>叶县人民政府办公室</v>
          </cell>
          <cell r="F33" t="str">
            <v>2025.1.1-2026.7.31</v>
          </cell>
          <cell r="G33">
            <v>15837512377</v>
          </cell>
          <cell r="H33">
            <v>1800</v>
          </cell>
          <cell r="I33">
            <v>600.96</v>
          </cell>
          <cell r="J33">
            <v>300.48</v>
          </cell>
          <cell r="K33">
            <v>12.02</v>
          </cell>
          <cell r="L33">
            <v>26.29</v>
          </cell>
          <cell r="M33">
            <v>2739.75</v>
          </cell>
        </row>
        <row r="34">
          <cell r="D34" t="str">
            <v>410422197911154325</v>
          </cell>
          <cell r="E34" t="str">
            <v>叶县人力资源和社会保障局</v>
          </cell>
          <cell r="F34" t="str">
            <v>2025.3.1-2028.2.29</v>
          </cell>
          <cell r="G34">
            <v>13837572926</v>
          </cell>
          <cell r="H34">
            <v>1800</v>
          </cell>
          <cell r="I34">
            <v>600.96</v>
          </cell>
          <cell r="J34">
            <v>300.48</v>
          </cell>
          <cell r="K34">
            <v>12.02</v>
          </cell>
          <cell r="L34">
            <v>26.29</v>
          </cell>
          <cell r="M34">
            <v>2739.75</v>
          </cell>
        </row>
        <row r="35">
          <cell r="H35">
            <v>54000</v>
          </cell>
          <cell r="I35">
            <v>18028.8</v>
          </cell>
          <cell r="J35">
            <v>9014.39999999999</v>
          </cell>
          <cell r="K35">
            <v>360.6</v>
          </cell>
          <cell r="L35">
            <v>788.7</v>
          </cell>
          <cell r="M35">
            <v>82192.5</v>
          </cell>
        </row>
        <row r="36">
          <cell r="F36" t="str">
            <v>填表人：孙浩然</v>
          </cell>
        </row>
        <row r="36">
          <cell r="K36" t="str">
            <v>联系电话：13393789779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G2" t="str">
            <v>填报时间：     年   月   日</v>
          </cell>
        </row>
        <row r="3">
          <cell r="D3" t="str">
            <v>身份证号</v>
          </cell>
          <cell r="E3" t="str">
            <v>派遣单位名称</v>
          </cell>
          <cell r="F3" t="str">
            <v>安置岗位期限</v>
          </cell>
          <cell r="G3" t="str">
            <v>管理单位或管理人</v>
          </cell>
          <cell r="H3" t="str">
            <v>第二季度在岗情况</v>
          </cell>
        </row>
        <row r="4">
          <cell r="H4" t="str">
            <v>4月</v>
          </cell>
          <cell r="I4" t="str">
            <v>5月</v>
          </cell>
          <cell r="J4" t="str">
            <v>6月</v>
          </cell>
        </row>
        <row r="5">
          <cell r="D5" t="str">
            <v>410422200111225935</v>
          </cell>
          <cell r="E5" t="str">
            <v>叶县龙泉镇人民政府</v>
          </cell>
          <cell r="F5" t="str">
            <v>2024.10.01-2027.9.30</v>
          </cell>
          <cell r="G5" t="str">
            <v>平煤神马人力资源（叶县）有限公司</v>
          </cell>
          <cell r="H5" t="str">
            <v>在岗</v>
          </cell>
          <cell r="I5" t="str">
            <v>在岗</v>
          </cell>
          <cell r="J5" t="str">
            <v>在岗</v>
          </cell>
        </row>
        <row r="6">
          <cell r="D6" t="str">
            <v>410422199812016022</v>
          </cell>
          <cell r="E6" t="str">
            <v>叶县仙台镇人民政府</v>
          </cell>
          <cell r="F6" t="str">
            <v>2024.10.01-2027.9.30</v>
          </cell>
          <cell r="G6" t="str">
            <v>平煤神马人力资源（叶县）有限公司</v>
          </cell>
          <cell r="H6" t="str">
            <v>在岗</v>
          </cell>
          <cell r="I6" t="str">
            <v>在岗</v>
          </cell>
          <cell r="J6" t="str">
            <v>在岗</v>
          </cell>
        </row>
        <row r="7">
          <cell r="D7" t="str">
            <v>410482200110174423</v>
          </cell>
          <cell r="E7" t="str">
            <v>叶县仙台镇人民政府</v>
          </cell>
          <cell r="F7" t="str">
            <v>2024.10.01-2027.9.30</v>
          </cell>
          <cell r="G7" t="str">
            <v>平煤神马人力资源（叶县）有限公司</v>
          </cell>
          <cell r="H7" t="str">
            <v>在岗</v>
          </cell>
          <cell r="I7" t="str">
            <v>在岗</v>
          </cell>
          <cell r="J7" t="str">
            <v>在岗</v>
          </cell>
        </row>
        <row r="8">
          <cell r="D8" t="str">
            <v>410422200403280020</v>
          </cell>
          <cell r="E8" t="str">
            <v>叶县仙台镇人民政府</v>
          </cell>
          <cell r="F8" t="str">
            <v>2024.10.01-2027.9.30</v>
          </cell>
          <cell r="G8" t="str">
            <v>平煤神马人力资源（叶县）有限公司</v>
          </cell>
          <cell r="H8" t="str">
            <v>在岗</v>
          </cell>
          <cell r="I8" t="str">
            <v>在岗</v>
          </cell>
          <cell r="J8" t="str">
            <v>在岗</v>
          </cell>
        </row>
        <row r="9">
          <cell r="D9" t="str">
            <v>410422200403280020</v>
          </cell>
          <cell r="E9" t="str">
            <v>叶县仙台镇人民政府</v>
          </cell>
          <cell r="F9" t="str">
            <v>2024.10.01-2027.9.31</v>
          </cell>
          <cell r="G9" t="str">
            <v>平煤神马人力资源（叶县）有限公司</v>
          </cell>
          <cell r="H9" t="str">
            <v>在岗</v>
          </cell>
          <cell r="I9" t="str">
            <v>在岗</v>
          </cell>
          <cell r="J9" t="str">
            <v>在岗</v>
          </cell>
        </row>
        <row r="10">
          <cell r="D10" t="str">
            <v>410422197812138709</v>
          </cell>
          <cell r="E10" t="str">
            <v>叶县仙台镇人民政府</v>
          </cell>
          <cell r="F10" t="str">
            <v>2024.10.01-2027.9.32</v>
          </cell>
          <cell r="G10" t="str">
            <v>平煤神马人力资源（叶县）有限公司</v>
          </cell>
          <cell r="H10" t="str">
            <v>在岗</v>
          </cell>
          <cell r="I10" t="str">
            <v>在岗</v>
          </cell>
          <cell r="J10" t="str">
            <v>在岗</v>
          </cell>
        </row>
        <row r="11">
          <cell r="D11" t="str">
            <v>410422199911138228</v>
          </cell>
          <cell r="E11" t="str">
            <v>叶县文化广电和旅游局</v>
          </cell>
          <cell r="F11" t="str">
            <v>2024.9.30-2027.9.29</v>
          </cell>
          <cell r="G11" t="str">
            <v>平煤神马人力资源（叶县）有限公司</v>
          </cell>
          <cell r="H11" t="str">
            <v>在岗</v>
          </cell>
          <cell r="I11" t="str">
            <v>在岗</v>
          </cell>
          <cell r="J11" t="str">
            <v>在岗</v>
          </cell>
        </row>
        <row r="12">
          <cell r="D12" t="str">
            <v>410422200004107028</v>
          </cell>
          <cell r="E12" t="str">
            <v>叶县文化广电和旅游局</v>
          </cell>
          <cell r="F12" t="str">
            <v>2024.9.30-2027.9.29</v>
          </cell>
          <cell r="G12" t="str">
            <v>平煤神马人力资源（叶县）有限公司</v>
          </cell>
          <cell r="H12" t="str">
            <v>在岗</v>
          </cell>
          <cell r="I12" t="str">
            <v>在岗</v>
          </cell>
          <cell r="J12" t="str">
            <v>在岗</v>
          </cell>
        </row>
        <row r="13">
          <cell r="D13" t="str">
            <v>410482199805218220</v>
          </cell>
          <cell r="E13" t="str">
            <v>叶县文化广电和旅游局</v>
          </cell>
          <cell r="F13" t="str">
            <v>2024.9.30-2027.9.29</v>
          </cell>
          <cell r="G13" t="str">
            <v>平煤神马人力资源（叶县）有限公司</v>
          </cell>
          <cell r="H13" t="str">
            <v>在岗</v>
          </cell>
          <cell r="I13" t="str">
            <v>在岗</v>
          </cell>
          <cell r="J13" t="str">
            <v>在岗</v>
          </cell>
        </row>
        <row r="14">
          <cell r="D14" t="str">
            <v>410481200110079024</v>
          </cell>
          <cell r="E14" t="str">
            <v>叶县文化广电和旅游局</v>
          </cell>
          <cell r="F14" t="str">
            <v>2024.9.30-2027.9.29</v>
          </cell>
          <cell r="G14" t="str">
            <v>平煤神马人力资源（叶县）有限公司</v>
          </cell>
          <cell r="H14" t="str">
            <v>在岗</v>
          </cell>
          <cell r="I14" t="str">
            <v>在岗</v>
          </cell>
          <cell r="J14" t="str">
            <v>在岗</v>
          </cell>
        </row>
        <row r="15">
          <cell r="D15" t="str">
            <v>410422200005163320</v>
          </cell>
          <cell r="E15" t="str">
            <v>叶县文化广电和旅游局</v>
          </cell>
          <cell r="F15" t="str">
            <v>2024.9.30-2027.9.29</v>
          </cell>
          <cell r="G15" t="str">
            <v>平煤神马人力资源（叶县）有限公司</v>
          </cell>
          <cell r="H15" t="str">
            <v>在岗</v>
          </cell>
          <cell r="I15" t="str">
            <v>在岗</v>
          </cell>
          <cell r="J15" t="str">
            <v>在岗</v>
          </cell>
        </row>
        <row r="16">
          <cell r="D16" t="str">
            <v>410422200110020022</v>
          </cell>
          <cell r="E16" t="str">
            <v>叶县文化广电和旅游局</v>
          </cell>
          <cell r="F16" t="str">
            <v>2024.9.30-2027.9.29</v>
          </cell>
          <cell r="G16" t="str">
            <v>平煤神马人力资源（叶县）有限公司</v>
          </cell>
          <cell r="H16" t="str">
            <v>在岗</v>
          </cell>
          <cell r="I16" t="str">
            <v>在岗</v>
          </cell>
          <cell r="J16" t="str">
            <v>在岗</v>
          </cell>
        </row>
        <row r="17">
          <cell r="D17" t="str">
            <v>41042219991123106X</v>
          </cell>
          <cell r="E17" t="str">
            <v>叶县文化广电和旅游局</v>
          </cell>
          <cell r="F17" t="str">
            <v>2024.9.30-2027.9.29</v>
          </cell>
          <cell r="G17" t="str">
            <v>平煤神马人力资源（叶县）有限公司</v>
          </cell>
          <cell r="H17" t="str">
            <v>在岗</v>
          </cell>
          <cell r="I17" t="str">
            <v>在岗</v>
          </cell>
          <cell r="J17" t="str">
            <v>在岗</v>
          </cell>
        </row>
        <row r="18">
          <cell r="D18" t="str">
            <v>410422200005019206</v>
          </cell>
          <cell r="E18" t="str">
            <v>叶县文化广电和旅游局</v>
          </cell>
          <cell r="F18" t="str">
            <v>2024.9.30-2027.9.29</v>
          </cell>
          <cell r="G18" t="str">
            <v>平煤神马人力资源（叶县）有限公司</v>
          </cell>
          <cell r="H18" t="str">
            <v>在岗</v>
          </cell>
          <cell r="I18" t="str">
            <v>在岗</v>
          </cell>
          <cell r="J18" t="str">
            <v>在岗</v>
          </cell>
        </row>
        <row r="19">
          <cell r="D19" t="str">
            <v>410422200003067626</v>
          </cell>
          <cell r="E19" t="str">
            <v>叶县文化广电和旅游局</v>
          </cell>
          <cell r="F19" t="str">
            <v>2024.9.30-2027.9.29</v>
          </cell>
          <cell r="G19" t="str">
            <v>平煤神马人力资源（叶县）有限公司</v>
          </cell>
          <cell r="H19" t="str">
            <v>在岗</v>
          </cell>
          <cell r="I19" t="str">
            <v>在岗</v>
          </cell>
          <cell r="J19" t="str">
            <v>不在岗</v>
          </cell>
        </row>
        <row r="20">
          <cell r="D20" t="str">
            <v>410422200008279177</v>
          </cell>
          <cell r="E20" t="str">
            <v>叶县人力资源和社会保障局</v>
          </cell>
          <cell r="F20" t="str">
            <v>2024.10.01-2027.9.30</v>
          </cell>
          <cell r="G20" t="str">
            <v>平煤神马人力资源（叶县）有限公司</v>
          </cell>
          <cell r="H20" t="str">
            <v>在岗</v>
          </cell>
          <cell r="I20" t="str">
            <v>在岗</v>
          </cell>
          <cell r="J20" t="str">
            <v>在岗</v>
          </cell>
        </row>
        <row r="21">
          <cell r="D21" t="str">
            <v>410422200001219163</v>
          </cell>
          <cell r="E21" t="str">
            <v>叶县人力资源和社会保障局</v>
          </cell>
          <cell r="F21" t="str">
            <v>2024.10.01-2027.9.30</v>
          </cell>
          <cell r="G21" t="str">
            <v>平煤神马人力资源（叶县）有限公司</v>
          </cell>
          <cell r="H21" t="str">
            <v>在岗</v>
          </cell>
          <cell r="I21" t="str">
            <v>在岗</v>
          </cell>
          <cell r="J21" t="str">
            <v>在岗</v>
          </cell>
        </row>
        <row r="22">
          <cell r="D22" t="str">
            <v>410422199604134817</v>
          </cell>
          <cell r="E22" t="str">
            <v>叶县人民政府热线服务中心</v>
          </cell>
          <cell r="F22" t="str">
            <v>2024.9.30-2027.9.29</v>
          </cell>
          <cell r="G22" t="str">
            <v>平煤神马人力资源（叶县）有限公司</v>
          </cell>
          <cell r="H22" t="str">
            <v>在岗</v>
          </cell>
          <cell r="I22" t="str">
            <v>在岗</v>
          </cell>
          <cell r="J22" t="str">
            <v>在岗</v>
          </cell>
        </row>
        <row r="23">
          <cell r="D23" t="str">
            <v>410422200109256521</v>
          </cell>
          <cell r="E23" t="str">
            <v>叶县人民政府热线服务中心</v>
          </cell>
          <cell r="F23" t="str">
            <v>2024.9.30-2027.9.29</v>
          </cell>
          <cell r="G23" t="str">
            <v>平煤神马人力资源（叶县）有限公司</v>
          </cell>
          <cell r="H23" t="str">
            <v>在岗</v>
          </cell>
          <cell r="I23" t="str">
            <v>在岗</v>
          </cell>
          <cell r="J23" t="str">
            <v>在岗</v>
          </cell>
        </row>
        <row r="24">
          <cell r="D24" t="str">
            <v>410422200109190040</v>
          </cell>
          <cell r="E24" t="str">
            <v>叶县人民政府热线服务中心</v>
          </cell>
          <cell r="F24" t="str">
            <v>2024.9.30-2027.9.29</v>
          </cell>
          <cell r="G24" t="str">
            <v>平煤神马人力资源（叶县）有限公司</v>
          </cell>
          <cell r="H24" t="str">
            <v>在岗</v>
          </cell>
          <cell r="I24" t="str">
            <v>在岗</v>
          </cell>
          <cell r="J24" t="str">
            <v>在岗</v>
          </cell>
        </row>
        <row r="25">
          <cell r="D25" t="str">
            <v>410422199811172824</v>
          </cell>
          <cell r="E25" t="str">
            <v>叶县人民政府热线服务中心</v>
          </cell>
          <cell r="F25" t="str">
            <v>2024.9.30-2027.9.29</v>
          </cell>
          <cell r="G25" t="str">
            <v>平煤神马人力资源（叶县）有限公司</v>
          </cell>
          <cell r="H25" t="str">
            <v>在岗</v>
          </cell>
          <cell r="I25" t="str">
            <v>在岗</v>
          </cell>
          <cell r="J25" t="str">
            <v>在岗</v>
          </cell>
        </row>
        <row r="26">
          <cell r="D26" t="str">
            <v>410402199911175568</v>
          </cell>
          <cell r="E26" t="str">
            <v>叶县医疗保障保局</v>
          </cell>
          <cell r="F26" t="str">
            <v>2024.10.01-2027.9.30</v>
          </cell>
          <cell r="G26" t="str">
            <v>平煤神马人力资源（叶县）有限公司</v>
          </cell>
          <cell r="H26" t="str">
            <v>在岗</v>
          </cell>
          <cell r="I26" t="str">
            <v>在岗</v>
          </cell>
          <cell r="J26" t="str">
            <v>在岗</v>
          </cell>
        </row>
        <row r="27">
          <cell r="D27" t="str">
            <v>410422200103015946</v>
          </cell>
          <cell r="E27" t="str">
            <v>叶县医疗保障保局</v>
          </cell>
          <cell r="F27" t="str">
            <v>2024.10.01-2027.9.30</v>
          </cell>
          <cell r="G27" t="str">
            <v>平煤神马人力资源（叶县）有限公司</v>
          </cell>
          <cell r="H27" t="str">
            <v>在岗</v>
          </cell>
          <cell r="I27" t="str">
            <v>在岗</v>
          </cell>
          <cell r="J27" t="str">
            <v>在岗</v>
          </cell>
        </row>
        <row r="28">
          <cell r="D28" t="str">
            <v>410422200301170023</v>
          </cell>
          <cell r="E28" t="str">
            <v>叶县医疗保障保局</v>
          </cell>
          <cell r="F28" t="str">
            <v>2024.10.01-2027.9.30</v>
          </cell>
          <cell r="G28" t="str">
            <v>平煤神马人力资源（叶县）有限公司</v>
          </cell>
          <cell r="H28" t="str">
            <v>在岗</v>
          </cell>
          <cell r="I28" t="str">
            <v>在岗</v>
          </cell>
          <cell r="J28" t="str">
            <v>在岗</v>
          </cell>
        </row>
        <row r="29">
          <cell r="D29" t="str">
            <v>410422200009079150</v>
          </cell>
          <cell r="E29" t="str">
            <v>叶县医疗保障保局</v>
          </cell>
          <cell r="F29" t="str">
            <v>2024.10.01-2027.9.30</v>
          </cell>
          <cell r="G29" t="str">
            <v>平煤神马人力资源（叶县）有限公司</v>
          </cell>
          <cell r="H29" t="str">
            <v>在岗</v>
          </cell>
          <cell r="I29" t="str">
            <v>在岗</v>
          </cell>
          <cell r="J29" t="str">
            <v>在岗</v>
          </cell>
        </row>
        <row r="30">
          <cell r="D30" t="str">
            <v>410422199806230022</v>
          </cell>
          <cell r="E30" t="str">
            <v>叶县医疗保障保局</v>
          </cell>
          <cell r="F30" t="str">
            <v>2024.10.01-2027.9.30</v>
          </cell>
          <cell r="G30" t="str">
            <v>平煤神马人力资源（叶县）有限公司</v>
          </cell>
          <cell r="H30" t="str">
            <v>在岗</v>
          </cell>
          <cell r="I30" t="str">
            <v>在岗</v>
          </cell>
          <cell r="J30" t="str">
            <v>在岗</v>
          </cell>
        </row>
        <row r="31">
          <cell r="D31" t="str">
            <v>410422200102258129</v>
          </cell>
          <cell r="E31" t="str">
            <v>叶县机关事务服务中心</v>
          </cell>
          <cell r="F31" t="str">
            <v>2024.10.01-2027.9.30</v>
          </cell>
          <cell r="G31" t="str">
            <v>平煤神马人力资源（叶县）有限公司</v>
          </cell>
          <cell r="H31" t="str">
            <v>在岗</v>
          </cell>
          <cell r="I31" t="str">
            <v>在岗</v>
          </cell>
          <cell r="J31" t="str">
            <v>在岗</v>
          </cell>
        </row>
        <row r="32">
          <cell r="D32" t="str">
            <v>410422200104227043</v>
          </cell>
          <cell r="E32" t="str">
            <v>叶县机关事务服务中心</v>
          </cell>
          <cell r="F32" t="str">
            <v>2024.10.01-2027.9.30</v>
          </cell>
          <cell r="G32" t="str">
            <v>平煤神马人力资源（叶县）有限公司</v>
          </cell>
          <cell r="H32" t="str">
            <v>在岗</v>
          </cell>
          <cell r="I32" t="str">
            <v>在岗</v>
          </cell>
          <cell r="J32" t="str">
            <v>在岗</v>
          </cell>
        </row>
        <row r="33">
          <cell r="D33" t="str">
            <v>410422199811172824</v>
          </cell>
          <cell r="E33" t="str">
            <v>叶县人民政府办公室</v>
          </cell>
          <cell r="F33" t="str">
            <v>2025.1.1-2026.7.31</v>
          </cell>
          <cell r="G33" t="str">
            <v>平煤神马人力资源（叶县）有限公司</v>
          </cell>
          <cell r="H33" t="str">
            <v>在岗</v>
          </cell>
          <cell r="I33" t="str">
            <v>在岗</v>
          </cell>
          <cell r="J33" t="str">
            <v>在岗</v>
          </cell>
        </row>
        <row r="34">
          <cell r="D34" t="str">
            <v>410422197911154325</v>
          </cell>
          <cell r="E34" t="str">
            <v>叶县人力资源和社会保障局</v>
          </cell>
          <cell r="F34" t="str">
            <v>2025.3.1-2028.2.29</v>
          </cell>
          <cell r="G34" t="str">
            <v>平煤神马人力资源（叶县）有限公司</v>
          </cell>
          <cell r="H34" t="str">
            <v>在岗</v>
          </cell>
          <cell r="I34" t="str">
            <v>在岗</v>
          </cell>
          <cell r="J34" t="str">
            <v>在岗</v>
          </cell>
        </row>
        <row r="35">
          <cell r="G35" t="str">
            <v>联系电话：13393789779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封面"/>
    </sheetNames>
    <sheetDataSet>
      <sheetData sheetId="0">
        <row r="2">
          <cell r="M2" t="str">
            <v>单位：元 </v>
          </cell>
        </row>
        <row r="3">
          <cell r="D3" t="str">
            <v>身份证号</v>
          </cell>
          <cell r="E3" t="str">
            <v>服务单位</v>
          </cell>
          <cell r="F3" t="str">
            <v>合同期限</v>
          </cell>
          <cell r="G3" t="str">
            <v>联系电话</v>
          </cell>
          <cell r="H3" t="str">
            <v>申报金额</v>
          </cell>
        </row>
        <row r="3">
          <cell r="M3" t="str">
            <v>补贴金额</v>
          </cell>
        </row>
        <row r="4">
          <cell r="H4" t="str">
            <v>岗位补贴</v>
          </cell>
          <cell r="I4" t="str">
            <v>养老保险
补贴</v>
          </cell>
          <cell r="J4" t="str">
            <v>医疗保险
补贴</v>
          </cell>
          <cell r="K4" t="str">
            <v>工伤保险
补贴</v>
          </cell>
          <cell r="L4" t="str">
            <v>失业保险
补贴</v>
          </cell>
        </row>
        <row r="5">
          <cell r="D5" t="str">
            <v>410422200111225935</v>
          </cell>
          <cell r="E5" t="str">
            <v>叶县龙泉镇人民政府</v>
          </cell>
          <cell r="F5" t="str">
            <v>2024.10.01-2027.9.30</v>
          </cell>
          <cell r="G5">
            <v>18738929027</v>
          </cell>
          <cell r="H5">
            <v>1800</v>
          </cell>
          <cell r="I5">
            <v>600.96</v>
          </cell>
          <cell r="J5">
            <v>300.48</v>
          </cell>
          <cell r="K5">
            <v>27.04</v>
          </cell>
          <cell r="L5">
            <v>26.29</v>
          </cell>
          <cell r="M5">
            <v>2754.77</v>
          </cell>
        </row>
        <row r="6">
          <cell r="D6" t="str">
            <v>410422199812016022</v>
          </cell>
          <cell r="E6" t="str">
            <v>叶县仙台镇人民政府</v>
          </cell>
          <cell r="F6" t="str">
            <v>2024.10.01-2027.9.30</v>
          </cell>
          <cell r="G6">
            <v>18236691603</v>
          </cell>
          <cell r="H6">
            <v>1800</v>
          </cell>
          <cell r="I6">
            <v>600.96</v>
          </cell>
          <cell r="J6">
            <v>300.48</v>
          </cell>
          <cell r="K6">
            <v>27.04</v>
          </cell>
          <cell r="L6">
            <v>26.29</v>
          </cell>
          <cell r="M6">
            <v>2754.77</v>
          </cell>
        </row>
        <row r="7">
          <cell r="D7" t="str">
            <v>410482200110174423</v>
          </cell>
          <cell r="E7" t="str">
            <v>叶县仙台镇人民政府</v>
          </cell>
          <cell r="F7" t="str">
            <v>2024.10.01-2027.9.30</v>
          </cell>
          <cell r="G7">
            <v>17530830681</v>
          </cell>
          <cell r="H7">
            <v>1800</v>
          </cell>
          <cell r="I7">
            <v>600.96</v>
          </cell>
          <cell r="J7">
            <v>300.48</v>
          </cell>
          <cell r="K7">
            <v>27.04</v>
          </cell>
          <cell r="L7">
            <v>26.29</v>
          </cell>
          <cell r="M7">
            <v>2754.77</v>
          </cell>
        </row>
        <row r="8">
          <cell r="D8" t="str">
            <v>410422200403280020</v>
          </cell>
          <cell r="E8" t="str">
            <v>叶县仙台镇人民政府</v>
          </cell>
          <cell r="F8" t="str">
            <v>2024.10.01-2027.9.30</v>
          </cell>
          <cell r="G8">
            <v>15093823608</v>
          </cell>
          <cell r="H8">
            <v>1800</v>
          </cell>
          <cell r="I8">
            <v>600.96</v>
          </cell>
          <cell r="J8">
            <v>300.48</v>
          </cell>
          <cell r="K8">
            <v>27.04</v>
          </cell>
          <cell r="L8">
            <v>26.29</v>
          </cell>
          <cell r="M8">
            <v>2754.77</v>
          </cell>
        </row>
        <row r="9">
          <cell r="D9" t="str">
            <v>410422196806295957</v>
          </cell>
          <cell r="E9" t="str">
            <v>叶县仙台镇人民政府</v>
          </cell>
          <cell r="F9" t="str">
            <v>2024.10.01-2027.9.30</v>
          </cell>
          <cell r="G9">
            <v>15093823608</v>
          </cell>
          <cell r="H9">
            <v>1800</v>
          </cell>
          <cell r="I9">
            <v>600.96</v>
          </cell>
          <cell r="J9">
            <v>300.48</v>
          </cell>
          <cell r="K9">
            <v>27.04</v>
          </cell>
          <cell r="L9">
            <v>26.29</v>
          </cell>
          <cell r="M9">
            <v>2754.77</v>
          </cell>
        </row>
        <row r="10">
          <cell r="D10" t="str">
            <v>410422197812138709</v>
          </cell>
          <cell r="E10" t="str">
            <v>叶县仙台镇人民政府</v>
          </cell>
          <cell r="F10" t="str">
            <v>2024.10.01-2027.9.30</v>
          </cell>
          <cell r="G10">
            <v>15093823608</v>
          </cell>
          <cell r="H10">
            <v>1800</v>
          </cell>
          <cell r="I10">
            <v>600.96</v>
          </cell>
          <cell r="J10">
            <v>300.48</v>
          </cell>
          <cell r="K10">
            <v>27.04</v>
          </cell>
          <cell r="L10">
            <v>26.29</v>
          </cell>
          <cell r="M10">
            <v>2754.77</v>
          </cell>
        </row>
        <row r="11">
          <cell r="D11" t="str">
            <v>410422199911138228</v>
          </cell>
          <cell r="E11" t="str">
            <v>叶县文化广电和旅游局</v>
          </cell>
          <cell r="F11" t="str">
            <v>2024.10.01-2027.9.30</v>
          </cell>
          <cell r="G11">
            <v>13253675239</v>
          </cell>
          <cell r="H11">
            <v>1800</v>
          </cell>
          <cell r="I11">
            <v>600.96</v>
          </cell>
          <cell r="J11">
            <v>300.48</v>
          </cell>
          <cell r="K11">
            <v>27.04</v>
          </cell>
          <cell r="L11">
            <v>26.29</v>
          </cell>
          <cell r="M11">
            <v>2754.77</v>
          </cell>
        </row>
        <row r="12">
          <cell r="D12" t="str">
            <v>410422200004107028</v>
          </cell>
          <cell r="E12" t="str">
            <v>叶县文化广电和旅游局</v>
          </cell>
          <cell r="F12" t="str">
            <v>2024.10.01-2027.9.30</v>
          </cell>
          <cell r="G12">
            <v>15938900373</v>
          </cell>
          <cell r="H12">
            <v>1800</v>
          </cell>
          <cell r="I12">
            <v>600.96</v>
          </cell>
          <cell r="J12">
            <v>300.48</v>
          </cell>
          <cell r="K12">
            <v>27.04</v>
          </cell>
          <cell r="L12">
            <v>26.29</v>
          </cell>
          <cell r="M12">
            <v>2754.77</v>
          </cell>
        </row>
        <row r="13">
          <cell r="D13" t="str">
            <v>410482199805218220</v>
          </cell>
          <cell r="E13" t="str">
            <v>叶县文化广电和旅游局</v>
          </cell>
          <cell r="F13" t="str">
            <v>2024.9.30-2027.9.29</v>
          </cell>
          <cell r="G13">
            <v>16692505559</v>
          </cell>
          <cell r="H13">
            <v>1800</v>
          </cell>
          <cell r="I13">
            <v>600.96</v>
          </cell>
          <cell r="J13">
            <v>300.48</v>
          </cell>
          <cell r="K13">
            <v>27.04</v>
          </cell>
          <cell r="L13">
            <v>26.29</v>
          </cell>
          <cell r="M13">
            <v>2754.77</v>
          </cell>
        </row>
        <row r="14">
          <cell r="D14" t="str">
            <v>410481200110079024</v>
          </cell>
          <cell r="E14" t="str">
            <v>叶县文化广电和旅游局</v>
          </cell>
          <cell r="F14" t="str">
            <v>2024.9.30-2027.9.29</v>
          </cell>
          <cell r="G14">
            <v>15836915785</v>
          </cell>
          <cell r="H14">
            <v>1800</v>
          </cell>
          <cell r="I14">
            <v>600.96</v>
          </cell>
          <cell r="J14">
            <v>300.48</v>
          </cell>
          <cell r="K14">
            <v>27.04</v>
          </cell>
          <cell r="L14">
            <v>26.29</v>
          </cell>
          <cell r="M14">
            <v>2754.77</v>
          </cell>
        </row>
        <row r="15">
          <cell r="D15" t="str">
            <v>410422200005163320</v>
          </cell>
          <cell r="E15" t="str">
            <v>叶县文化广电和旅游局</v>
          </cell>
          <cell r="F15" t="str">
            <v>2024.9.30-2027.9.29</v>
          </cell>
          <cell r="G15">
            <v>15279227691</v>
          </cell>
          <cell r="H15">
            <v>1800</v>
          </cell>
          <cell r="I15">
            <v>600.96</v>
          </cell>
          <cell r="J15">
            <v>300.48</v>
          </cell>
          <cell r="K15">
            <v>27.04</v>
          </cell>
          <cell r="L15">
            <v>26.29</v>
          </cell>
          <cell r="M15">
            <v>2754.77</v>
          </cell>
        </row>
        <row r="16">
          <cell r="D16" t="str">
            <v>410422200110020022</v>
          </cell>
          <cell r="E16" t="str">
            <v>叶县文化广电和旅游局</v>
          </cell>
          <cell r="F16" t="str">
            <v>2024.9.30-2027.9.29</v>
          </cell>
          <cell r="G16">
            <v>15037500906</v>
          </cell>
          <cell r="H16">
            <v>1800</v>
          </cell>
          <cell r="I16">
            <v>600.96</v>
          </cell>
          <cell r="J16">
            <v>300.48</v>
          </cell>
          <cell r="K16">
            <v>27.04</v>
          </cell>
          <cell r="L16">
            <v>26.29</v>
          </cell>
          <cell r="M16">
            <v>2754.77</v>
          </cell>
        </row>
        <row r="17">
          <cell r="D17" t="str">
            <v>41042219991123106X</v>
          </cell>
          <cell r="E17" t="str">
            <v>叶县文化广电和旅游局</v>
          </cell>
          <cell r="F17" t="str">
            <v>2024.9.30-2027.9.29</v>
          </cell>
          <cell r="G17">
            <v>17637509620</v>
          </cell>
          <cell r="H17">
            <v>1800</v>
          </cell>
          <cell r="I17">
            <v>600.96</v>
          </cell>
          <cell r="J17">
            <v>300.48</v>
          </cell>
          <cell r="K17">
            <v>27.04</v>
          </cell>
          <cell r="L17">
            <v>26.29</v>
          </cell>
          <cell r="M17">
            <v>2754.77</v>
          </cell>
        </row>
        <row r="18">
          <cell r="D18" t="str">
            <v>410422200005019206</v>
          </cell>
          <cell r="E18" t="str">
            <v>叶县文化广电和旅游局</v>
          </cell>
          <cell r="F18" t="str">
            <v>2024.9.30-2027.9.29</v>
          </cell>
          <cell r="G18">
            <v>13100700063</v>
          </cell>
          <cell r="H18">
            <v>1800</v>
          </cell>
          <cell r="I18">
            <v>600.96</v>
          </cell>
          <cell r="J18">
            <v>300.48</v>
          </cell>
          <cell r="K18">
            <v>27.04</v>
          </cell>
          <cell r="L18">
            <v>26.29</v>
          </cell>
          <cell r="M18">
            <v>2754.77</v>
          </cell>
        </row>
        <row r="19">
          <cell r="D19" t="str">
            <v>410422200008279177</v>
          </cell>
          <cell r="E19" t="str">
            <v>叶县人力资源和社会保障局</v>
          </cell>
          <cell r="F19" t="str">
            <v>2024.10.01-2027.9.30</v>
          </cell>
          <cell r="G19">
            <v>15993555257</v>
          </cell>
          <cell r="H19">
            <v>1800</v>
          </cell>
          <cell r="I19">
            <v>600.96</v>
          </cell>
          <cell r="J19">
            <v>300.48</v>
          </cell>
          <cell r="K19">
            <v>27.04</v>
          </cell>
          <cell r="L19">
            <v>26.29</v>
          </cell>
          <cell r="M19">
            <v>2754.77</v>
          </cell>
        </row>
        <row r="20">
          <cell r="D20" t="str">
            <v>410422200001219163</v>
          </cell>
          <cell r="E20" t="str">
            <v>叶县人力资源和社会保障局</v>
          </cell>
          <cell r="F20" t="str">
            <v>2024.10.01-2027.9.30</v>
          </cell>
          <cell r="G20">
            <v>15237576576</v>
          </cell>
          <cell r="H20">
            <v>1800</v>
          </cell>
          <cell r="I20">
            <v>600.96</v>
          </cell>
          <cell r="J20">
            <v>300.48</v>
          </cell>
          <cell r="K20">
            <v>27.04</v>
          </cell>
          <cell r="L20">
            <v>26.29</v>
          </cell>
          <cell r="M20">
            <v>2754.77</v>
          </cell>
        </row>
        <row r="21">
          <cell r="D21" t="str">
            <v>410422200102258129</v>
          </cell>
          <cell r="E21" t="str">
            <v>叶县机关事务服务中心</v>
          </cell>
          <cell r="F21" t="str">
            <v>2024.10.01-2027.9.30</v>
          </cell>
          <cell r="G21">
            <v>17513209531</v>
          </cell>
          <cell r="H21">
            <v>1800</v>
          </cell>
          <cell r="I21">
            <v>600.96</v>
          </cell>
          <cell r="J21">
            <v>300.48</v>
          </cell>
          <cell r="K21">
            <v>27.04</v>
          </cell>
          <cell r="L21">
            <v>26.29</v>
          </cell>
          <cell r="M21">
            <v>2754.77</v>
          </cell>
        </row>
        <row r="22">
          <cell r="D22" t="str">
            <v>410422200104227043</v>
          </cell>
          <cell r="E22" t="str">
            <v>叶县机关事务服务中心</v>
          </cell>
          <cell r="F22" t="str">
            <v>2024.10.01-2027.9.30</v>
          </cell>
          <cell r="G22">
            <v>15320868627</v>
          </cell>
          <cell r="H22">
            <v>1800</v>
          </cell>
          <cell r="I22">
            <v>600.96</v>
          </cell>
          <cell r="J22">
            <v>300.48</v>
          </cell>
          <cell r="K22">
            <v>27.04</v>
          </cell>
          <cell r="L22">
            <v>26.29</v>
          </cell>
          <cell r="M22">
            <v>2754.77</v>
          </cell>
        </row>
        <row r="23">
          <cell r="D23" t="str">
            <v>410402199911175568</v>
          </cell>
          <cell r="E23" t="str">
            <v>叶县医疗保障保局</v>
          </cell>
          <cell r="F23" t="str">
            <v>2024.10.01-2027.9.30</v>
          </cell>
          <cell r="G23">
            <v>19939335351</v>
          </cell>
          <cell r="H23">
            <v>1800</v>
          </cell>
          <cell r="I23">
            <v>600.96</v>
          </cell>
          <cell r="J23">
            <v>300.48</v>
          </cell>
          <cell r="K23">
            <v>27.04</v>
          </cell>
          <cell r="L23">
            <v>26.29</v>
          </cell>
          <cell r="M23">
            <v>2754.77</v>
          </cell>
        </row>
        <row r="24">
          <cell r="D24" t="str">
            <v>410422200103015946</v>
          </cell>
          <cell r="E24" t="str">
            <v>叶县医疗保障保局</v>
          </cell>
          <cell r="F24" t="str">
            <v>2024.10.01-2027.9.30</v>
          </cell>
          <cell r="G24">
            <v>17530501094</v>
          </cell>
          <cell r="H24">
            <v>1800</v>
          </cell>
          <cell r="I24">
            <v>600.96</v>
          </cell>
          <cell r="J24">
            <v>300.48</v>
          </cell>
          <cell r="K24">
            <v>27.04</v>
          </cell>
          <cell r="L24">
            <v>26.29</v>
          </cell>
          <cell r="M24">
            <v>2754.77</v>
          </cell>
        </row>
        <row r="25">
          <cell r="D25" t="str">
            <v>410422200301170023</v>
          </cell>
          <cell r="E25" t="str">
            <v>叶县医疗保障保局</v>
          </cell>
          <cell r="F25" t="str">
            <v>2024.10.01-2027.9.30</v>
          </cell>
          <cell r="G25">
            <v>15225039615</v>
          </cell>
          <cell r="H25">
            <v>1800</v>
          </cell>
          <cell r="I25">
            <v>600.96</v>
          </cell>
          <cell r="J25">
            <v>300.48</v>
          </cell>
          <cell r="K25">
            <v>27.04</v>
          </cell>
          <cell r="L25">
            <v>26.29</v>
          </cell>
          <cell r="M25">
            <v>2754.77</v>
          </cell>
        </row>
        <row r="26">
          <cell r="D26" t="str">
            <v>410422200009079150</v>
          </cell>
          <cell r="E26" t="str">
            <v>叶县医疗保障保局</v>
          </cell>
          <cell r="F26" t="str">
            <v>2024.10.01-2027.9.30</v>
          </cell>
          <cell r="G26">
            <v>18239776596</v>
          </cell>
          <cell r="H26">
            <v>1800</v>
          </cell>
          <cell r="I26">
            <v>600.96</v>
          </cell>
          <cell r="J26">
            <v>300.48</v>
          </cell>
          <cell r="K26">
            <v>27.04</v>
          </cell>
          <cell r="L26">
            <v>26.29</v>
          </cell>
          <cell r="M26">
            <v>2754.77</v>
          </cell>
        </row>
        <row r="27">
          <cell r="D27" t="str">
            <v>410422199806230022</v>
          </cell>
          <cell r="E27" t="str">
            <v>叶县医疗保障保局</v>
          </cell>
          <cell r="F27" t="str">
            <v>2024.10.01-2027.9.30</v>
          </cell>
          <cell r="G27">
            <v>15290677402</v>
          </cell>
          <cell r="H27">
            <v>1800</v>
          </cell>
          <cell r="I27">
            <v>600.96</v>
          </cell>
          <cell r="J27">
            <v>300.48</v>
          </cell>
          <cell r="K27">
            <v>27.04</v>
          </cell>
          <cell r="L27">
            <v>26.29</v>
          </cell>
          <cell r="M27">
            <v>2754.77</v>
          </cell>
        </row>
        <row r="28">
          <cell r="D28" t="str">
            <v>410422199604134817</v>
          </cell>
          <cell r="E28" t="str">
            <v>叶县人民政府办公室</v>
          </cell>
          <cell r="F28" t="str">
            <v>2024.9.30-2027.9.29</v>
          </cell>
          <cell r="G28">
            <v>18675239392</v>
          </cell>
          <cell r="H28">
            <v>1800</v>
          </cell>
          <cell r="I28">
            <v>600.96</v>
          </cell>
          <cell r="J28">
            <v>300.48</v>
          </cell>
          <cell r="K28">
            <v>27.04</v>
          </cell>
          <cell r="L28">
            <v>26.29</v>
          </cell>
          <cell r="M28">
            <v>2754.77</v>
          </cell>
        </row>
        <row r="29">
          <cell r="D29" t="str">
            <v>410422200109256521</v>
          </cell>
          <cell r="E29" t="str">
            <v>叶县人民政府办公室</v>
          </cell>
          <cell r="F29" t="str">
            <v>2024.9.30-2027.9.29</v>
          </cell>
          <cell r="G29">
            <v>18768947738</v>
          </cell>
          <cell r="H29">
            <v>1800</v>
          </cell>
          <cell r="I29">
            <v>600.96</v>
          </cell>
          <cell r="J29">
            <v>300.48</v>
          </cell>
          <cell r="K29">
            <v>27.04</v>
          </cell>
          <cell r="L29">
            <v>26.29</v>
          </cell>
          <cell r="M29">
            <v>2754.77</v>
          </cell>
        </row>
        <row r="30">
          <cell r="D30" t="str">
            <v>410422200109190040</v>
          </cell>
          <cell r="E30" t="str">
            <v>叶县人民政府办公室</v>
          </cell>
          <cell r="F30" t="str">
            <v>2024.9.30-2027.9.29</v>
          </cell>
          <cell r="G30">
            <v>15630885272</v>
          </cell>
          <cell r="H30">
            <v>1800</v>
          </cell>
          <cell r="I30">
            <v>600.96</v>
          </cell>
          <cell r="J30">
            <v>300.48</v>
          </cell>
          <cell r="K30">
            <v>27.04</v>
          </cell>
          <cell r="L30">
            <v>26.29</v>
          </cell>
          <cell r="M30">
            <v>2754.77</v>
          </cell>
        </row>
        <row r="31">
          <cell r="D31" t="str">
            <v>410422199811172824</v>
          </cell>
          <cell r="E31" t="str">
            <v>叶县人民政府办公室</v>
          </cell>
          <cell r="F31" t="str">
            <v>2024.9.30-2027.9.29</v>
          </cell>
          <cell r="G31">
            <v>15837512376</v>
          </cell>
          <cell r="H31">
            <v>1800</v>
          </cell>
          <cell r="I31">
            <v>600.96</v>
          </cell>
          <cell r="J31">
            <v>300.48</v>
          </cell>
          <cell r="K31">
            <v>27.04</v>
          </cell>
          <cell r="L31">
            <v>26.29</v>
          </cell>
          <cell r="M31">
            <v>2754.77</v>
          </cell>
        </row>
        <row r="32">
          <cell r="D32" t="str">
            <v>410422199811172824</v>
          </cell>
          <cell r="E32" t="str">
            <v>叶县人民政府办公室</v>
          </cell>
          <cell r="F32" t="str">
            <v>2025.1.1-2026.7.31</v>
          </cell>
          <cell r="G32">
            <v>15837512377</v>
          </cell>
          <cell r="H32">
            <v>1800</v>
          </cell>
          <cell r="I32">
            <v>600.96</v>
          </cell>
          <cell r="J32">
            <v>300.48</v>
          </cell>
          <cell r="K32">
            <v>27.04</v>
          </cell>
          <cell r="L32">
            <v>26.29</v>
          </cell>
          <cell r="M32">
            <v>2754.77</v>
          </cell>
        </row>
        <row r="33">
          <cell r="D33" t="str">
            <v>410422197911154325</v>
          </cell>
          <cell r="E33" t="str">
            <v>叶县人力资源和社会保障局</v>
          </cell>
          <cell r="F33" t="str">
            <v>2025.3.1-2028.2.29</v>
          </cell>
          <cell r="G33">
            <v>13837572926</v>
          </cell>
          <cell r="H33">
            <v>1800</v>
          </cell>
          <cell r="I33">
            <v>600.96</v>
          </cell>
          <cell r="J33">
            <v>300.48</v>
          </cell>
          <cell r="K33">
            <v>27.04</v>
          </cell>
          <cell r="L33">
            <v>26.29</v>
          </cell>
          <cell r="M33">
            <v>2754.77</v>
          </cell>
        </row>
        <row r="34">
          <cell r="H34">
            <v>52200</v>
          </cell>
          <cell r="I34">
            <v>17427.84</v>
          </cell>
          <cell r="J34">
            <v>8713.91999999999</v>
          </cell>
          <cell r="K34">
            <v>784.16</v>
          </cell>
          <cell r="L34">
            <v>762.41</v>
          </cell>
          <cell r="M34">
            <v>79888.33</v>
          </cell>
        </row>
        <row r="35">
          <cell r="F35" t="str">
            <v>填表人：孙浩然</v>
          </cell>
        </row>
        <row r="35">
          <cell r="K35" t="str">
            <v>联系电话：13393789779</v>
          </cell>
        </row>
      </sheetData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1月拨付表"/>
      <sheetName val="2月拨付表"/>
      <sheetName val="3月拨付表"/>
      <sheetName val="7-9"/>
      <sheetName val="7-9 (单月）"/>
      <sheetName val="Sheet2"/>
      <sheetName val="1月"/>
      <sheetName val="2月"/>
      <sheetName val="3月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H2" t="str">
            <v>时间：2025年3月28日</v>
          </cell>
        </row>
        <row r="3">
          <cell r="D3" t="str">
            <v>身份证号</v>
          </cell>
          <cell r="E3" t="str">
            <v>安置期限</v>
          </cell>
          <cell r="F3" t="str">
            <v>申报金额</v>
          </cell>
        </row>
        <row r="3">
          <cell r="K3" t="str">
            <v>补贴金额</v>
          </cell>
          <cell r="L3" t="str">
            <v>备注</v>
          </cell>
        </row>
        <row r="4">
          <cell r="F4" t="str">
            <v>岗位补贴</v>
          </cell>
          <cell r="G4" t="str">
            <v>养老保险
补贴</v>
          </cell>
          <cell r="H4" t="str">
            <v>医疗保险
补贴</v>
          </cell>
          <cell r="I4" t="str">
            <v>失业保险
补贴</v>
          </cell>
          <cell r="J4" t="str">
            <v>工伤保险
补贴</v>
          </cell>
        </row>
        <row r="5">
          <cell r="D5" t="str">
            <v>410422199710023336</v>
          </cell>
          <cell r="E5" t="str">
            <v>20220406-20250405</v>
          </cell>
          <cell r="F5">
            <v>1800</v>
          </cell>
          <cell r="G5">
            <v>600.96</v>
          </cell>
          <cell r="H5">
            <v>300.48</v>
          </cell>
          <cell r="I5">
            <v>26.29</v>
          </cell>
          <cell r="J5">
            <v>6.01</v>
          </cell>
          <cell r="K5">
            <v>2733.74</v>
          </cell>
          <cell r="L5" t="str">
            <v>叶县常村镇人民政府</v>
          </cell>
        </row>
        <row r="6">
          <cell r="D6" t="str">
            <v>41042219990725762X</v>
          </cell>
          <cell r="E6" t="str">
            <v>20220406-20250405</v>
          </cell>
          <cell r="F6">
            <v>5400</v>
          </cell>
          <cell r="G6">
            <v>1802.88</v>
          </cell>
          <cell r="H6">
            <v>901.44</v>
          </cell>
          <cell r="I6">
            <v>78.87</v>
          </cell>
          <cell r="J6">
            <v>18.03</v>
          </cell>
          <cell r="K6">
            <v>8201.22</v>
          </cell>
          <cell r="L6" t="str">
            <v>邓李乡政府</v>
          </cell>
        </row>
        <row r="7">
          <cell r="D7" t="str">
            <v>41042219990821914X</v>
          </cell>
          <cell r="E7" t="str">
            <v>20220406-20250405</v>
          </cell>
          <cell r="F7">
            <v>5400</v>
          </cell>
          <cell r="G7">
            <v>1802.88</v>
          </cell>
          <cell r="H7">
            <v>901.44</v>
          </cell>
          <cell r="I7">
            <v>78.87</v>
          </cell>
          <cell r="J7">
            <v>18.03</v>
          </cell>
          <cell r="K7">
            <v>8201.22</v>
          </cell>
          <cell r="L7" t="str">
            <v>洪庄杨镇政府</v>
          </cell>
        </row>
        <row r="8">
          <cell r="D8" t="str">
            <v>410422199909188621</v>
          </cell>
          <cell r="E8" t="str">
            <v>20220406-20250405</v>
          </cell>
          <cell r="F8">
            <v>5400</v>
          </cell>
          <cell r="G8">
            <v>1802.88</v>
          </cell>
          <cell r="H8">
            <v>901.44</v>
          </cell>
          <cell r="I8">
            <v>78.87</v>
          </cell>
          <cell r="J8">
            <v>18.03</v>
          </cell>
          <cell r="K8">
            <v>8201.22</v>
          </cell>
          <cell r="L8" t="str">
            <v>洪庄杨镇政府</v>
          </cell>
        </row>
        <row r="9">
          <cell r="D9" t="str">
            <v>410422199602155446</v>
          </cell>
          <cell r="E9" t="str">
            <v>20220505-20250504</v>
          </cell>
          <cell r="F9">
            <v>5400</v>
          </cell>
          <cell r="G9">
            <v>1802.88</v>
          </cell>
          <cell r="H9">
            <v>901.44</v>
          </cell>
          <cell r="I9">
            <v>78.87</v>
          </cell>
          <cell r="J9">
            <v>18.03</v>
          </cell>
          <cell r="K9">
            <v>8201.22</v>
          </cell>
          <cell r="L9" t="str">
            <v>叶县龙泉镇人民政府</v>
          </cell>
        </row>
        <row r="10">
          <cell r="D10" t="str">
            <v>410422199801256549</v>
          </cell>
          <cell r="E10" t="str">
            <v>20220406-20250405</v>
          </cell>
          <cell r="F10">
            <v>5400</v>
          </cell>
          <cell r="G10">
            <v>1802.88</v>
          </cell>
          <cell r="H10">
            <v>901.44</v>
          </cell>
          <cell r="I10">
            <v>78.87</v>
          </cell>
          <cell r="J10">
            <v>18.03</v>
          </cell>
          <cell r="K10">
            <v>8201.22</v>
          </cell>
          <cell r="L10" t="str">
            <v>叶县工业和信息化局</v>
          </cell>
        </row>
        <row r="11">
          <cell r="D11" t="str">
            <v>410422199808017647</v>
          </cell>
          <cell r="E11" t="str">
            <v>20220406-20250405</v>
          </cell>
          <cell r="F11">
            <v>5400</v>
          </cell>
          <cell r="G11">
            <v>1802.88</v>
          </cell>
          <cell r="H11">
            <v>901.44</v>
          </cell>
          <cell r="I11">
            <v>78.87</v>
          </cell>
          <cell r="J11">
            <v>18.03</v>
          </cell>
          <cell r="K11">
            <v>8201.22</v>
          </cell>
          <cell r="L11" t="str">
            <v>叶县工业和信息化局</v>
          </cell>
        </row>
        <row r="12">
          <cell r="D12" t="str">
            <v>410422200109061847</v>
          </cell>
          <cell r="E12" t="str">
            <v>20220406-20250405</v>
          </cell>
          <cell r="F12">
            <v>5400</v>
          </cell>
          <cell r="G12">
            <v>1802.88</v>
          </cell>
          <cell r="H12">
            <v>901.44</v>
          </cell>
          <cell r="I12">
            <v>78.87</v>
          </cell>
          <cell r="J12">
            <v>18.03</v>
          </cell>
          <cell r="K12">
            <v>8201.22</v>
          </cell>
          <cell r="L12" t="str">
            <v>叶县公安局</v>
          </cell>
        </row>
        <row r="13">
          <cell r="D13" t="str">
            <v>410422199908204327</v>
          </cell>
          <cell r="E13" t="str">
            <v>20220406-20250405</v>
          </cell>
          <cell r="F13">
            <v>5400</v>
          </cell>
          <cell r="G13">
            <v>1802.88</v>
          </cell>
          <cell r="H13">
            <v>901.44</v>
          </cell>
          <cell r="I13">
            <v>78.87</v>
          </cell>
          <cell r="J13">
            <v>18.03</v>
          </cell>
          <cell r="K13">
            <v>8201.22</v>
          </cell>
          <cell r="L13" t="str">
            <v>叶县公安局</v>
          </cell>
        </row>
        <row r="14">
          <cell r="D14" t="str">
            <v>41042219990121862X</v>
          </cell>
          <cell r="E14" t="str">
            <v>20220406-20250405</v>
          </cell>
          <cell r="F14">
            <v>5400</v>
          </cell>
          <cell r="G14">
            <v>1802.88</v>
          </cell>
          <cell r="H14">
            <v>901.44</v>
          </cell>
          <cell r="I14">
            <v>78.87</v>
          </cell>
          <cell r="J14">
            <v>18.03</v>
          </cell>
          <cell r="K14">
            <v>8201.22</v>
          </cell>
          <cell r="L14" t="str">
            <v>叶县公安局</v>
          </cell>
        </row>
        <row r="15">
          <cell r="D15" t="str">
            <v>410422199812138126</v>
          </cell>
          <cell r="E15" t="str">
            <v>20220406-20250405</v>
          </cell>
          <cell r="F15">
            <v>5400</v>
          </cell>
          <cell r="G15">
            <v>1802.88</v>
          </cell>
          <cell r="H15">
            <v>901.44</v>
          </cell>
          <cell r="I15">
            <v>78.87</v>
          </cell>
          <cell r="J15">
            <v>18.03</v>
          </cell>
          <cell r="K15">
            <v>8201.22</v>
          </cell>
          <cell r="L15" t="str">
            <v>叶县行政审批和政务信息管理局</v>
          </cell>
        </row>
        <row r="16">
          <cell r="D16" t="str">
            <v>410422199809272244</v>
          </cell>
          <cell r="E16" t="str">
            <v>20220406-20250405</v>
          </cell>
          <cell r="F16">
            <v>5400</v>
          </cell>
          <cell r="G16">
            <v>1802.88</v>
          </cell>
          <cell r="H16">
            <v>901.44</v>
          </cell>
          <cell r="I16">
            <v>78.87</v>
          </cell>
          <cell r="J16">
            <v>18.03</v>
          </cell>
          <cell r="K16">
            <v>8201.22</v>
          </cell>
          <cell r="L16" t="str">
            <v>叶县行政审批和政务信息管理局</v>
          </cell>
        </row>
        <row r="17">
          <cell r="D17" t="str">
            <v>410422199711190048</v>
          </cell>
          <cell r="E17" t="str">
            <v>20220406-20250405</v>
          </cell>
          <cell r="F17">
            <v>5400</v>
          </cell>
          <cell r="G17">
            <v>1802.88</v>
          </cell>
          <cell r="H17">
            <v>901.44</v>
          </cell>
          <cell r="I17">
            <v>78.87</v>
          </cell>
          <cell r="J17">
            <v>18.03</v>
          </cell>
          <cell r="K17">
            <v>8201.22</v>
          </cell>
          <cell r="L17" t="str">
            <v>叶县劳动就业服务中心</v>
          </cell>
        </row>
        <row r="18">
          <cell r="D18" t="str">
            <v>410422199810109161</v>
          </cell>
          <cell r="E18" t="str">
            <v>20220406-20250405</v>
          </cell>
          <cell r="F18">
            <v>5400</v>
          </cell>
          <cell r="G18">
            <v>1802.88</v>
          </cell>
          <cell r="H18">
            <v>901.44</v>
          </cell>
          <cell r="I18">
            <v>78.87</v>
          </cell>
          <cell r="J18">
            <v>18.03</v>
          </cell>
          <cell r="K18">
            <v>8201.22</v>
          </cell>
          <cell r="L18" t="str">
            <v>叶县劳动就业服务中心</v>
          </cell>
        </row>
        <row r="19">
          <cell r="D19" t="str">
            <v>410422200011020027</v>
          </cell>
          <cell r="E19" t="str">
            <v>20220406-20250405</v>
          </cell>
          <cell r="F19">
            <v>5400</v>
          </cell>
          <cell r="G19">
            <v>1802.88</v>
          </cell>
          <cell r="H19">
            <v>901.44</v>
          </cell>
          <cell r="I19">
            <v>78.87</v>
          </cell>
          <cell r="J19">
            <v>18.03</v>
          </cell>
          <cell r="K19">
            <v>8201.22</v>
          </cell>
          <cell r="L19" t="str">
            <v>叶县林业局</v>
          </cell>
        </row>
        <row r="20">
          <cell r="D20" t="str">
            <v>410422200009110023</v>
          </cell>
          <cell r="E20" t="str">
            <v>20220406-20250405</v>
          </cell>
          <cell r="F20">
            <v>5400</v>
          </cell>
          <cell r="G20">
            <v>1802.88</v>
          </cell>
          <cell r="H20">
            <v>901.44</v>
          </cell>
          <cell r="I20">
            <v>78.87</v>
          </cell>
          <cell r="J20">
            <v>18.03</v>
          </cell>
          <cell r="K20">
            <v>8201.22</v>
          </cell>
          <cell r="L20" t="str">
            <v>叶县林业局</v>
          </cell>
        </row>
        <row r="21">
          <cell r="D21" t="str">
            <v>410422200001090048</v>
          </cell>
          <cell r="E21" t="str">
            <v>20220406-20250405</v>
          </cell>
          <cell r="F21">
            <v>5400</v>
          </cell>
          <cell r="G21">
            <v>1802.88</v>
          </cell>
          <cell r="H21">
            <v>901.44</v>
          </cell>
          <cell r="I21">
            <v>78.87</v>
          </cell>
          <cell r="J21">
            <v>18.03</v>
          </cell>
          <cell r="K21">
            <v>8201.22</v>
          </cell>
          <cell r="L21" t="str">
            <v>叶县社会保险中心</v>
          </cell>
        </row>
        <row r="22">
          <cell r="D22" t="str">
            <v>410422200005240023</v>
          </cell>
          <cell r="E22" t="str">
            <v>20220406-20250405</v>
          </cell>
          <cell r="F22">
            <v>5400</v>
          </cell>
          <cell r="G22">
            <v>1802.88</v>
          </cell>
          <cell r="H22">
            <v>901.44</v>
          </cell>
          <cell r="I22">
            <v>78.87</v>
          </cell>
          <cell r="J22">
            <v>18.03</v>
          </cell>
          <cell r="K22">
            <v>8201.22</v>
          </cell>
          <cell r="L22" t="str">
            <v>叶县社会保险中心</v>
          </cell>
        </row>
        <row r="23">
          <cell r="D23" t="str">
            <v>410403200011215706</v>
          </cell>
          <cell r="E23" t="str">
            <v>20220406-20250405</v>
          </cell>
          <cell r="F23">
            <v>5400</v>
          </cell>
          <cell r="G23">
            <v>1802.88</v>
          </cell>
          <cell r="H23">
            <v>901.44</v>
          </cell>
          <cell r="I23">
            <v>78.87</v>
          </cell>
          <cell r="J23">
            <v>18.03</v>
          </cell>
          <cell r="K23">
            <v>8201.22</v>
          </cell>
          <cell r="L23" t="str">
            <v>叶县社会保险中心</v>
          </cell>
        </row>
        <row r="24">
          <cell r="D24" t="str">
            <v>410422199804191023</v>
          </cell>
          <cell r="E24" t="str">
            <v>20220406-20250405</v>
          </cell>
          <cell r="F24">
            <v>5400</v>
          </cell>
          <cell r="G24">
            <v>1802.88</v>
          </cell>
          <cell r="H24">
            <v>901.44</v>
          </cell>
          <cell r="I24">
            <v>78.87</v>
          </cell>
          <cell r="J24">
            <v>18.03</v>
          </cell>
          <cell r="K24">
            <v>8201.22</v>
          </cell>
          <cell r="L24" t="str">
            <v>叶县社会保险中心</v>
          </cell>
        </row>
        <row r="25">
          <cell r="D25" t="str">
            <v>410422199811217025</v>
          </cell>
          <cell r="E25" t="str">
            <v>20220406-20250405</v>
          </cell>
          <cell r="F25">
            <v>5400</v>
          </cell>
          <cell r="G25">
            <v>1802.88</v>
          </cell>
          <cell r="H25">
            <v>901.44</v>
          </cell>
          <cell r="I25">
            <v>78.87</v>
          </cell>
          <cell r="J25">
            <v>18.03</v>
          </cell>
          <cell r="K25">
            <v>8201.22</v>
          </cell>
          <cell r="L25" t="str">
            <v>叶县卫生健康委员会</v>
          </cell>
        </row>
        <row r="26">
          <cell r="D26" t="str">
            <v>410422199911230067</v>
          </cell>
          <cell r="E26" t="str">
            <v>20220406-20250405</v>
          </cell>
          <cell r="F26">
            <v>5400</v>
          </cell>
          <cell r="G26">
            <v>1802.88</v>
          </cell>
          <cell r="H26">
            <v>901.44</v>
          </cell>
          <cell r="I26">
            <v>78.87</v>
          </cell>
          <cell r="J26">
            <v>18.03</v>
          </cell>
          <cell r="K26">
            <v>8201.22</v>
          </cell>
          <cell r="L26" t="str">
            <v>叶县卫生健康委员会</v>
          </cell>
        </row>
        <row r="27">
          <cell r="D27" t="str">
            <v>410422200012019212</v>
          </cell>
          <cell r="E27" t="str">
            <v>20220406-20250405</v>
          </cell>
          <cell r="F27">
            <v>5400</v>
          </cell>
          <cell r="G27">
            <v>1802.88</v>
          </cell>
          <cell r="H27">
            <v>901.44</v>
          </cell>
          <cell r="I27">
            <v>78.87</v>
          </cell>
          <cell r="J27">
            <v>18.03</v>
          </cell>
          <cell r="K27">
            <v>8201.22</v>
          </cell>
          <cell r="L27" t="str">
            <v>叶县应急管理局</v>
          </cell>
        </row>
        <row r="28">
          <cell r="D28" t="str">
            <v>410422200010310014</v>
          </cell>
          <cell r="E28" t="str">
            <v>20220406-20250405</v>
          </cell>
          <cell r="F28">
            <v>5400</v>
          </cell>
          <cell r="G28">
            <v>1802.88</v>
          </cell>
          <cell r="H28">
            <v>901.44</v>
          </cell>
          <cell r="I28">
            <v>78.87</v>
          </cell>
          <cell r="J28">
            <v>18.03</v>
          </cell>
          <cell r="K28">
            <v>8201.22</v>
          </cell>
          <cell r="L28" t="str">
            <v>叶县人民政府热线服务中心</v>
          </cell>
        </row>
        <row r="29">
          <cell r="D29" t="str">
            <v>410411200101085538</v>
          </cell>
          <cell r="E29" t="str">
            <v>20221008-20251007</v>
          </cell>
          <cell r="F29">
            <v>5400</v>
          </cell>
          <cell r="G29">
            <v>1802.88</v>
          </cell>
          <cell r="H29">
            <v>901.44</v>
          </cell>
          <cell r="I29">
            <v>78.87</v>
          </cell>
          <cell r="J29">
            <v>18.03</v>
          </cell>
          <cell r="K29">
            <v>8201.22</v>
          </cell>
          <cell r="L29" t="str">
            <v>叶县应急管理局</v>
          </cell>
        </row>
        <row r="30">
          <cell r="D30" t="str">
            <v>410422200012170043</v>
          </cell>
          <cell r="E30" t="str">
            <v>20221008-20251007</v>
          </cell>
          <cell r="F30">
            <v>5400</v>
          </cell>
          <cell r="G30">
            <v>1802.88</v>
          </cell>
          <cell r="H30">
            <v>901.44</v>
          </cell>
          <cell r="I30">
            <v>78.87</v>
          </cell>
          <cell r="J30">
            <v>18.03</v>
          </cell>
          <cell r="K30">
            <v>8201.22</v>
          </cell>
          <cell r="L30" t="str">
            <v>叶县叶邑镇人民政府</v>
          </cell>
        </row>
        <row r="31">
          <cell r="D31" t="str">
            <v>410422199907260028</v>
          </cell>
          <cell r="E31" t="str">
            <v>20221008-20251007</v>
          </cell>
          <cell r="F31">
            <v>5400</v>
          </cell>
          <cell r="G31">
            <v>1802.88</v>
          </cell>
          <cell r="H31">
            <v>901.44</v>
          </cell>
          <cell r="I31">
            <v>78.87</v>
          </cell>
          <cell r="J31">
            <v>18.03</v>
          </cell>
          <cell r="K31">
            <v>8201.22</v>
          </cell>
          <cell r="L31" t="str">
            <v>叶县退役军人事务局</v>
          </cell>
        </row>
        <row r="32">
          <cell r="D32" t="str">
            <v>410422199911219175</v>
          </cell>
          <cell r="E32" t="str">
            <v>20221008-20251007</v>
          </cell>
          <cell r="F32">
            <v>5400</v>
          </cell>
          <cell r="G32">
            <v>1802.88</v>
          </cell>
          <cell r="H32">
            <v>901.44</v>
          </cell>
          <cell r="I32">
            <v>78.87</v>
          </cell>
          <cell r="J32">
            <v>18.03</v>
          </cell>
          <cell r="K32">
            <v>8201.22</v>
          </cell>
          <cell r="L32" t="str">
            <v>叶县水利局</v>
          </cell>
        </row>
        <row r="33">
          <cell r="D33" t="str">
            <v>410422200003100027</v>
          </cell>
          <cell r="E33" t="str">
            <v>20221008-20251007</v>
          </cell>
          <cell r="F33">
            <v>5400</v>
          </cell>
          <cell r="G33">
            <v>1802.88</v>
          </cell>
          <cell r="H33">
            <v>901.44</v>
          </cell>
          <cell r="I33">
            <v>78.87</v>
          </cell>
          <cell r="J33">
            <v>18.03</v>
          </cell>
          <cell r="K33">
            <v>8201.22</v>
          </cell>
          <cell r="L33" t="str">
            <v>叶县农业农村局</v>
          </cell>
        </row>
        <row r="34">
          <cell r="D34" t="str">
            <v>410422200004300039</v>
          </cell>
          <cell r="E34" t="str">
            <v>20221008-20251007</v>
          </cell>
          <cell r="F34">
            <v>5400</v>
          </cell>
          <cell r="G34">
            <v>1802.88</v>
          </cell>
          <cell r="H34">
            <v>901.44</v>
          </cell>
          <cell r="I34">
            <v>78.87</v>
          </cell>
          <cell r="J34">
            <v>18.03</v>
          </cell>
          <cell r="K34">
            <v>8201.22</v>
          </cell>
          <cell r="L34" t="str">
            <v>叶县农业机械技术中心</v>
          </cell>
        </row>
        <row r="35">
          <cell r="D35" t="str">
            <v>410422200102159139</v>
          </cell>
          <cell r="E35" t="str">
            <v>20221008-20251007</v>
          </cell>
          <cell r="F35">
            <v>5400</v>
          </cell>
          <cell r="G35">
            <v>1802.88</v>
          </cell>
          <cell r="H35">
            <v>901.44</v>
          </cell>
          <cell r="I35">
            <v>78.87</v>
          </cell>
          <cell r="J35">
            <v>18.03</v>
          </cell>
          <cell r="K35">
            <v>8201.22</v>
          </cell>
          <cell r="L35" t="str">
            <v>叶县农业产业服务中心</v>
          </cell>
        </row>
        <row r="36">
          <cell r="D36" t="str">
            <v>410422199912300020</v>
          </cell>
          <cell r="E36" t="str">
            <v>20221008-20251007</v>
          </cell>
          <cell r="F36">
            <v>5400</v>
          </cell>
          <cell r="G36">
            <v>1802.88</v>
          </cell>
          <cell r="H36">
            <v>901.44</v>
          </cell>
          <cell r="I36">
            <v>78.87</v>
          </cell>
          <cell r="J36">
            <v>18.03</v>
          </cell>
          <cell r="K36">
            <v>8201.22</v>
          </cell>
          <cell r="L36" t="str">
            <v>叶县农业产业服务中心</v>
          </cell>
        </row>
        <row r="37">
          <cell r="D37" t="str">
            <v>410422200107071021</v>
          </cell>
          <cell r="E37" t="str">
            <v>20221008-20251007</v>
          </cell>
          <cell r="F37">
            <v>5400</v>
          </cell>
          <cell r="G37">
            <v>1802.88</v>
          </cell>
          <cell r="H37">
            <v>901.44</v>
          </cell>
          <cell r="I37">
            <v>78.87</v>
          </cell>
          <cell r="J37">
            <v>18.03</v>
          </cell>
          <cell r="K37">
            <v>8201.22</v>
          </cell>
          <cell r="L37" t="str">
            <v>叶县公安局</v>
          </cell>
        </row>
        <row r="38">
          <cell r="D38" t="str">
            <v>410422200011230032</v>
          </cell>
          <cell r="E38" t="str">
            <v>20221008-20251007</v>
          </cell>
          <cell r="F38">
            <v>5400</v>
          </cell>
          <cell r="G38">
            <v>1802.88</v>
          </cell>
          <cell r="H38">
            <v>901.44</v>
          </cell>
          <cell r="I38">
            <v>78.87</v>
          </cell>
          <cell r="J38">
            <v>18.03</v>
          </cell>
          <cell r="K38">
            <v>8201.22</v>
          </cell>
          <cell r="L38" t="str">
            <v>叶县工业和信息化局</v>
          </cell>
        </row>
        <row r="39">
          <cell r="D39" t="str">
            <v>410422200006130088</v>
          </cell>
          <cell r="E39" t="str">
            <v>20221008-20251007</v>
          </cell>
          <cell r="F39">
            <v>5400</v>
          </cell>
          <cell r="G39">
            <v>1802.88</v>
          </cell>
          <cell r="H39">
            <v>901.44</v>
          </cell>
          <cell r="I39">
            <v>78.87</v>
          </cell>
          <cell r="J39">
            <v>18.03</v>
          </cell>
          <cell r="K39">
            <v>8201.22</v>
          </cell>
          <cell r="L39" t="str">
            <v>叶县妇女联合会</v>
          </cell>
        </row>
        <row r="40">
          <cell r="D40" t="str">
            <v>410422200102011038</v>
          </cell>
          <cell r="E40" t="str">
            <v>20221008-20251007</v>
          </cell>
          <cell r="F40">
            <v>5400</v>
          </cell>
          <cell r="G40">
            <v>1802.88</v>
          </cell>
          <cell r="H40">
            <v>901.44</v>
          </cell>
          <cell r="I40">
            <v>78.87</v>
          </cell>
          <cell r="J40">
            <v>18.03</v>
          </cell>
          <cell r="K40">
            <v>8201.22</v>
          </cell>
          <cell r="L40" t="str">
            <v>叶县督察局</v>
          </cell>
        </row>
        <row r="41">
          <cell r="D41" t="str">
            <v>41042220000726001X</v>
          </cell>
          <cell r="E41" t="str">
            <v>20221008-20251007</v>
          </cell>
          <cell r="F41">
            <v>5400</v>
          </cell>
          <cell r="G41">
            <v>1802.88</v>
          </cell>
          <cell r="H41">
            <v>901.44</v>
          </cell>
          <cell r="I41">
            <v>78.87</v>
          </cell>
          <cell r="J41">
            <v>18.03</v>
          </cell>
          <cell r="K41">
            <v>8201.22</v>
          </cell>
          <cell r="L41" t="str">
            <v>叶县慈善协会</v>
          </cell>
        </row>
        <row r="42">
          <cell r="D42" t="str">
            <v>410422200103282219</v>
          </cell>
          <cell r="E42" t="str">
            <v>20221008-20251007</v>
          </cell>
          <cell r="F42">
            <v>5400</v>
          </cell>
          <cell r="G42">
            <v>1802.88</v>
          </cell>
          <cell r="H42">
            <v>901.44</v>
          </cell>
          <cell r="I42">
            <v>78.87</v>
          </cell>
          <cell r="J42">
            <v>18.03</v>
          </cell>
          <cell r="K42">
            <v>8201.22</v>
          </cell>
          <cell r="L42" t="str">
            <v>叶县财政局</v>
          </cell>
        </row>
        <row r="43">
          <cell r="D43" t="str">
            <v>410422199601187083</v>
          </cell>
          <cell r="E43" t="str">
            <v>20221008-20251007</v>
          </cell>
          <cell r="F43">
            <v>5400</v>
          </cell>
          <cell r="G43">
            <v>1802.88</v>
          </cell>
          <cell r="H43">
            <v>901.44</v>
          </cell>
          <cell r="I43">
            <v>78.87</v>
          </cell>
          <cell r="J43">
            <v>18.03</v>
          </cell>
          <cell r="K43">
            <v>8201.22</v>
          </cell>
          <cell r="L43" t="str">
            <v>叶县财政局</v>
          </cell>
        </row>
        <row r="44">
          <cell r="D44" t="str">
            <v>410422199903150024</v>
          </cell>
          <cell r="E44" t="str">
            <v>20221008-20251007</v>
          </cell>
          <cell r="F44">
            <v>5400</v>
          </cell>
          <cell r="G44">
            <v>1802.88</v>
          </cell>
          <cell r="H44">
            <v>901.44</v>
          </cell>
          <cell r="I44">
            <v>78.87</v>
          </cell>
          <cell r="J44">
            <v>18.03</v>
          </cell>
          <cell r="K44">
            <v>8201.22</v>
          </cell>
          <cell r="L44" t="str">
            <v>叶县九龙街道办事处</v>
          </cell>
        </row>
        <row r="45">
          <cell r="D45" t="str">
            <v>410422200006090012</v>
          </cell>
          <cell r="E45" t="str">
            <v>20221008-20251007</v>
          </cell>
          <cell r="F45">
            <v>5400</v>
          </cell>
          <cell r="G45">
            <v>1802.88</v>
          </cell>
          <cell r="H45">
            <v>901.44</v>
          </cell>
          <cell r="I45">
            <v>78.87</v>
          </cell>
          <cell r="J45">
            <v>18.03</v>
          </cell>
          <cell r="K45">
            <v>8201.22</v>
          </cell>
          <cell r="L45" t="str">
            <v>共青团叶县委员会</v>
          </cell>
        </row>
        <row r="46">
          <cell r="D46" t="str">
            <v>410422197504280025</v>
          </cell>
          <cell r="E46" t="str">
            <v>20201001-20250428</v>
          </cell>
          <cell r="F46">
            <v>5400</v>
          </cell>
          <cell r="G46">
            <v>1802.88</v>
          </cell>
          <cell r="H46">
            <v>901.44</v>
          </cell>
          <cell r="I46">
            <v>78.87</v>
          </cell>
          <cell r="J46">
            <v>18.03</v>
          </cell>
          <cell r="K46">
            <v>8201.22</v>
          </cell>
          <cell r="L46" t="str">
            <v>叶县老干部活动中心</v>
          </cell>
        </row>
        <row r="47">
          <cell r="D47" t="str">
            <v>410422197608290025</v>
          </cell>
          <cell r="E47" t="str">
            <v>20250101-20260829</v>
          </cell>
          <cell r="F47">
            <v>5400</v>
          </cell>
          <cell r="G47">
            <v>1802.88</v>
          </cell>
          <cell r="H47">
            <v>901.44</v>
          </cell>
          <cell r="I47">
            <v>78.87</v>
          </cell>
          <cell r="J47">
            <v>18.03</v>
          </cell>
          <cell r="K47">
            <v>8201.22</v>
          </cell>
          <cell r="L47" t="str">
            <v>叶县退役军人事务局</v>
          </cell>
        </row>
        <row r="48">
          <cell r="D48" t="str">
            <v>41042219761123434X</v>
          </cell>
          <cell r="E48" t="str">
            <v>20250104-20261123</v>
          </cell>
          <cell r="F48">
            <v>5400</v>
          </cell>
          <cell r="G48">
            <v>1802.88</v>
          </cell>
          <cell r="H48">
            <v>901.44</v>
          </cell>
          <cell r="I48">
            <v>78.87</v>
          </cell>
          <cell r="J48">
            <v>18.03</v>
          </cell>
          <cell r="K48">
            <v>8201.22</v>
          </cell>
          <cell r="L48" t="str">
            <v>叶县县委党校</v>
          </cell>
        </row>
        <row r="49">
          <cell r="D49" t="str">
            <v>410422197108020037</v>
          </cell>
          <cell r="E49" t="str">
            <v>20220301-20250228</v>
          </cell>
          <cell r="F49">
            <v>3600</v>
          </cell>
          <cell r="G49">
            <v>1201.92</v>
          </cell>
          <cell r="H49">
            <v>600.96</v>
          </cell>
          <cell r="I49">
            <v>52.58</v>
          </cell>
          <cell r="J49">
            <v>12.02</v>
          </cell>
          <cell r="K49">
            <v>5467.48</v>
          </cell>
          <cell r="L49" t="str">
            <v>叶县卫生健康委员会</v>
          </cell>
        </row>
        <row r="50">
          <cell r="D50" t="str">
            <v>410422199011150010</v>
          </cell>
          <cell r="E50" t="str">
            <v>20220505-20250504</v>
          </cell>
          <cell r="F50">
            <v>3600</v>
          </cell>
          <cell r="G50">
            <v>1201.92</v>
          </cell>
          <cell r="H50">
            <v>600.96</v>
          </cell>
          <cell r="I50">
            <v>52.58</v>
          </cell>
          <cell r="J50">
            <v>12.02</v>
          </cell>
          <cell r="K50">
            <v>5467.48</v>
          </cell>
          <cell r="L50" t="str">
            <v>叶县招商局</v>
          </cell>
        </row>
        <row r="51">
          <cell r="D51" t="str">
            <v>410526199604139061</v>
          </cell>
          <cell r="E51" t="str">
            <v>20220701-20250630</v>
          </cell>
          <cell r="F51">
            <v>5400</v>
          </cell>
          <cell r="G51">
            <v>1802.88</v>
          </cell>
          <cell r="H51">
            <v>901.44</v>
          </cell>
          <cell r="I51">
            <v>78.87</v>
          </cell>
          <cell r="J51">
            <v>18.03</v>
          </cell>
          <cell r="K51">
            <v>8201.22</v>
          </cell>
          <cell r="L51" t="str">
            <v>叶县应急管理局</v>
          </cell>
        </row>
        <row r="52">
          <cell r="D52" t="str">
            <v>410422200001147016</v>
          </cell>
          <cell r="E52" t="str">
            <v>20220801-20250731</v>
          </cell>
          <cell r="F52">
            <v>5400</v>
          </cell>
          <cell r="G52">
            <v>1802.88</v>
          </cell>
          <cell r="H52">
            <v>901.44</v>
          </cell>
          <cell r="I52">
            <v>78.87</v>
          </cell>
          <cell r="J52">
            <v>18.03</v>
          </cell>
          <cell r="K52">
            <v>8201.22</v>
          </cell>
          <cell r="L52" t="str">
            <v>叶县九龙街道办事处</v>
          </cell>
        </row>
        <row r="53">
          <cell r="D53" t="str">
            <v>410422200101200013</v>
          </cell>
          <cell r="E53" t="str">
            <v>20220801-20250731</v>
          </cell>
          <cell r="F53">
            <v>3600</v>
          </cell>
          <cell r="G53">
            <v>1201.92</v>
          </cell>
          <cell r="H53">
            <v>600.96</v>
          </cell>
          <cell r="I53">
            <v>52.58</v>
          </cell>
          <cell r="J53">
            <v>12.02</v>
          </cell>
          <cell r="K53">
            <v>5467.48</v>
          </cell>
          <cell r="L53" t="str">
            <v>叶县九龙街道办事处</v>
          </cell>
        </row>
        <row r="54">
          <cell r="D54" t="str">
            <v>410422200110240025</v>
          </cell>
          <cell r="E54" t="str">
            <v>20220801-20250731</v>
          </cell>
          <cell r="F54">
            <v>5400</v>
          </cell>
          <cell r="G54">
            <v>1802.88</v>
          </cell>
          <cell r="H54">
            <v>901.44</v>
          </cell>
          <cell r="I54">
            <v>78.87</v>
          </cell>
          <cell r="J54">
            <v>18.03</v>
          </cell>
          <cell r="K54">
            <v>8201.22</v>
          </cell>
          <cell r="L54" t="str">
            <v>叶县九龙街道办事处</v>
          </cell>
        </row>
        <row r="55">
          <cell r="D55" t="str">
            <v>410422198905190076</v>
          </cell>
          <cell r="E55" t="str">
            <v>20220901-20250831</v>
          </cell>
          <cell r="F55">
            <v>5400</v>
          </cell>
          <cell r="G55">
            <v>1802.88</v>
          </cell>
          <cell r="H55">
            <v>901.44</v>
          </cell>
          <cell r="I55">
            <v>78.87</v>
          </cell>
          <cell r="J55">
            <v>18.03</v>
          </cell>
          <cell r="K55">
            <v>8201.22</v>
          </cell>
          <cell r="L55" t="str">
            <v>叶县人民政府热线服务中心</v>
          </cell>
        </row>
        <row r="56">
          <cell r="D56" t="str">
            <v>41042219750316003X</v>
          </cell>
          <cell r="E56" t="str">
            <v>20220901-20250831</v>
          </cell>
          <cell r="F56">
            <v>5400</v>
          </cell>
          <cell r="G56">
            <v>1802.88</v>
          </cell>
          <cell r="H56">
            <v>901.44</v>
          </cell>
          <cell r="I56">
            <v>78.87</v>
          </cell>
          <cell r="J56">
            <v>18.03</v>
          </cell>
          <cell r="K56">
            <v>8201.22</v>
          </cell>
          <cell r="L56" t="str">
            <v>叶县九龙街道办事处</v>
          </cell>
        </row>
        <row r="57">
          <cell r="D57" t="str">
            <v>410422200110070011</v>
          </cell>
          <cell r="E57" t="str">
            <v>20230401-20260331</v>
          </cell>
          <cell r="F57">
            <v>5400</v>
          </cell>
          <cell r="G57">
            <v>1802.88</v>
          </cell>
          <cell r="H57">
            <v>901.44</v>
          </cell>
          <cell r="I57">
            <v>78.87</v>
          </cell>
          <cell r="J57">
            <v>18.03</v>
          </cell>
          <cell r="K57">
            <v>8201.22</v>
          </cell>
          <cell r="L57" t="str">
            <v>叶县综合保险中心</v>
          </cell>
        </row>
        <row r="58">
          <cell r="D58" t="str">
            <v>410422199808231029</v>
          </cell>
          <cell r="E58" t="str">
            <v>20230601-20260531</v>
          </cell>
          <cell r="F58">
            <v>5400</v>
          </cell>
          <cell r="G58">
            <v>1802.88</v>
          </cell>
          <cell r="H58">
            <v>901.44</v>
          </cell>
          <cell r="I58">
            <v>78.87</v>
          </cell>
          <cell r="J58">
            <v>18.03</v>
          </cell>
          <cell r="K58">
            <v>8201.22</v>
          </cell>
          <cell r="L58" t="str">
            <v>叶县总工会</v>
          </cell>
        </row>
        <row r="59">
          <cell r="D59" t="str">
            <v>41042220010309703X</v>
          </cell>
          <cell r="E59" t="str">
            <v>20230601-20260531</v>
          </cell>
          <cell r="F59">
            <v>3600</v>
          </cell>
          <cell r="G59">
            <v>1201.92</v>
          </cell>
          <cell r="H59">
            <v>600.96</v>
          </cell>
          <cell r="I59">
            <v>52.58</v>
          </cell>
          <cell r="J59">
            <v>12.02</v>
          </cell>
          <cell r="K59">
            <v>5467.48</v>
          </cell>
          <cell r="L59" t="str">
            <v>国家统计局叶县调查队</v>
          </cell>
        </row>
        <row r="60">
          <cell r="D60" t="str">
            <v>410422198304173369</v>
          </cell>
          <cell r="E60" t="str">
            <v>20230701-20260630</v>
          </cell>
          <cell r="F60">
            <v>5400</v>
          </cell>
          <cell r="G60">
            <v>1802.88</v>
          </cell>
          <cell r="H60">
            <v>901.44</v>
          </cell>
          <cell r="I60">
            <v>78.87</v>
          </cell>
          <cell r="J60">
            <v>18.03</v>
          </cell>
          <cell r="K60">
            <v>8201.22</v>
          </cell>
          <cell r="L60" t="str">
            <v>叶县总工会</v>
          </cell>
        </row>
        <row r="61">
          <cell r="D61" t="str">
            <v>410422199003151048</v>
          </cell>
          <cell r="E61" t="str">
            <v>20231101-20261031</v>
          </cell>
          <cell r="F61">
            <v>5400</v>
          </cell>
          <cell r="G61">
            <v>1802.88</v>
          </cell>
          <cell r="H61">
            <v>901.44</v>
          </cell>
          <cell r="I61">
            <v>78.87</v>
          </cell>
          <cell r="J61">
            <v>18.03</v>
          </cell>
          <cell r="K61">
            <v>8201.22</v>
          </cell>
          <cell r="L61" t="str">
            <v>叶县退役军人事务局</v>
          </cell>
        </row>
        <row r="62">
          <cell r="D62" t="str">
            <v>410422199211150023</v>
          </cell>
          <cell r="E62" t="str">
            <v>20231101-20261031</v>
          </cell>
          <cell r="F62">
            <v>5400</v>
          </cell>
          <cell r="G62">
            <v>1802.88</v>
          </cell>
          <cell r="H62">
            <v>901.44</v>
          </cell>
          <cell r="I62">
            <v>78.87</v>
          </cell>
          <cell r="J62">
            <v>18.03</v>
          </cell>
          <cell r="K62">
            <v>8201.22</v>
          </cell>
          <cell r="L62" t="str">
            <v>叶县残疾人联合会</v>
          </cell>
        </row>
        <row r="63">
          <cell r="D63" t="str">
            <v>410422198906158166</v>
          </cell>
          <cell r="E63" t="str">
            <v>20231201-20261130</v>
          </cell>
          <cell r="F63">
            <v>5400</v>
          </cell>
          <cell r="G63">
            <v>1802.88</v>
          </cell>
          <cell r="H63">
            <v>901.44</v>
          </cell>
          <cell r="I63">
            <v>78.87</v>
          </cell>
          <cell r="J63">
            <v>18.03</v>
          </cell>
          <cell r="K63">
            <v>8201.22</v>
          </cell>
          <cell r="L63" t="str">
            <v>国家统计局叶县调查队</v>
          </cell>
        </row>
        <row r="64">
          <cell r="D64" t="str">
            <v>410422199904011034</v>
          </cell>
          <cell r="E64" t="str">
            <v>20240101-20261231</v>
          </cell>
          <cell r="F64">
            <v>5400</v>
          </cell>
          <cell r="G64">
            <v>1802.88</v>
          </cell>
          <cell r="H64">
            <v>901.44</v>
          </cell>
          <cell r="I64">
            <v>78.87</v>
          </cell>
          <cell r="J64">
            <v>18.03</v>
          </cell>
          <cell r="K64">
            <v>8201.22</v>
          </cell>
          <cell r="L64" t="str">
            <v>叶县农业农村局</v>
          </cell>
        </row>
        <row r="65">
          <cell r="D65" t="str">
            <v>410422199908281023</v>
          </cell>
          <cell r="E65" t="str">
            <v>20240801-20270731</v>
          </cell>
          <cell r="F65">
            <v>5400</v>
          </cell>
          <cell r="G65">
            <v>1802.88</v>
          </cell>
          <cell r="H65">
            <v>901.44</v>
          </cell>
          <cell r="I65">
            <v>78.87</v>
          </cell>
          <cell r="J65">
            <v>18.03</v>
          </cell>
          <cell r="K65">
            <v>8201.22</v>
          </cell>
          <cell r="L65" t="str">
            <v>叶县退役军人事务局</v>
          </cell>
        </row>
        <row r="66">
          <cell r="D66" t="str">
            <v>410422197908172821</v>
          </cell>
          <cell r="E66" t="str">
            <v>20240901-20270831</v>
          </cell>
          <cell r="F66">
            <v>5400</v>
          </cell>
          <cell r="G66">
            <v>1802.88</v>
          </cell>
          <cell r="H66">
            <v>901.44</v>
          </cell>
          <cell r="I66">
            <v>78.87</v>
          </cell>
          <cell r="J66">
            <v>18.03</v>
          </cell>
          <cell r="K66">
            <v>8201.22</v>
          </cell>
          <cell r="L66" t="str">
            <v>叶县农业机械技术中心</v>
          </cell>
        </row>
        <row r="67">
          <cell r="D67" t="str">
            <v>410422199202091017</v>
          </cell>
          <cell r="E67" t="str">
            <v>20241201-20271130</v>
          </cell>
          <cell r="F67">
            <v>5400</v>
          </cell>
          <cell r="G67">
            <v>1802.88</v>
          </cell>
          <cell r="H67">
            <v>901.44</v>
          </cell>
          <cell r="I67">
            <v>78.87</v>
          </cell>
          <cell r="J67">
            <v>18.03</v>
          </cell>
          <cell r="K67">
            <v>8201.22</v>
          </cell>
          <cell r="L67" t="str">
            <v>叶县工业和信息化局</v>
          </cell>
        </row>
        <row r="68">
          <cell r="D68" t="str">
            <v>410422200112227027</v>
          </cell>
          <cell r="E68" t="str">
            <v>20241008-20271007</v>
          </cell>
          <cell r="F68">
            <v>5400</v>
          </cell>
          <cell r="G68">
            <v>1802.88</v>
          </cell>
          <cell r="H68">
            <v>901.44</v>
          </cell>
          <cell r="I68">
            <v>78.87</v>
          </cell>
          <cell r="J68">
            <v>18.03</v>
          </cell>
          <cell r="K68">
            <v>8201.22</v>
          </cell>
          <cell r="L68" t="str">
            <v>叶县残疾人联合会</v>
          </cell>
        </row>
        <row r="69">
          <cell r="D69" t="str">
            <v>410422199811253827</v>
          </cell>
          <cell r="E69" t="str">
            <v>20241008-20271007</v>
          </cell>
          <cell r="F69">
            <v>5400</v>
          </cell>
          <cell r="G69">
            <v>1802.88</v>
          </cell>
          <cell r="H69">
            <v>901.44</v>
          </cell>
          <cell r="I69">
            <v>78.87</v>
          </cell>
          <cell r="J69">
            <v>18.03</v>
          </cell>
          <cell r="K69">
            <v>8201.22</v>
          </cell>
          <cell r="L69" t="str">
            <v>叶县妇女联合会</v>
          </cell>
        </row>
        <row r="70">
          <cell r="D70" t="str">
            <v>410422200109020025</v>
          </cell>
          <cell r="E70" t="str">
            <v>20241008-20271007</v>
          </cell>
          <cell r="F70">
            <v>5400</v>
          </cell>
          <cell r="G70">
            <v>1802.88</v>
          </cell>
          <cell r="H70">
            <v>901.44</v>
          </cell>
          <cell r="I70">
            <v>78.87</v>
          </cell>
          <cell r="J70">
            <v>18.03</v>
          </cell>
          <cell r="K70">
            <v>8201.22</v>
          </cell>
          <cell r="L70" t="str">
            <v>叶县妇女联合会</v>
          </cell>
        </row>
        <row r="71">
          <cell r="D71" t="str">
            <v>410422199108103325</v>
          </cell>
          <cell r="E71" t="str">
            <v>20241008-20271007</v>
          </cell>
          <cell r="F71">
            <v>5400</v>
          </cell>
          <cell r="G71">
            <v>1802.88</v>
          </cell>
          <cell r="H71">
            <v>901.44</v>
          </cell>
          <cell r="I71">
            <v>78.87</v>
          </cell>
          <cell r="J71">
            <v>18.03</v>
          </cell>
          <cell r="K71">
            <v>8201.22</v>
          </cell>
          <cell r="L71" t="str">
            <v>叶县公安局</v>
          </cell>
        </row>
        <row r="72">
          <cell r="D72" t="str">
            <v>410422200202087021</v>
          </cell>
          <cell r="E72" t="str">
            <v>20241008-20271007</v>
          </cell>
          <cell r="F72">
            <v>5400</v>
          </cell>
          <cell r="G72">
            <v>1802.88</v>
          </cell>
          <cell r="H72">
            <v>901.44</v>
          </cell>
          <cell r="I72">
            <v>78.87</v>
          </cell>
          <cell r="J72">
            <v>18.03</v>
          </cell>
          <cell r="K72">
            <v>8201.22</v>
          </cell>
          <cell r="L72" t="str">
            <v>叶县公安局</v>
          </cell>
        </row>
        <row r="73">
          <cell r="D73" t="str">
            <v>410422200206092215</v>
          </cell>
          <cell r="E73" t="str">
            <v>20241008-20271007</v>
          </cell>
          <cell r="F73">
            <v>5400</v>
          </cell>
          <cell r="G73">
            <v>1802.88</v>
          </cell>
          <cell r="H73">
            <v>901.44</v>
          </cell>
          <cell r="I73">
            <v>78.87</v>
          </cell>
          <cell r="J73">
            <v>18.03</v>
          </cell>
          <cell r="K73">
            <v>8201.22</v>
          </cell>
          <cell r="L73" t="str">
            <v>叶县公安局</v>
          </cell>
        </row>
        <row r="74">
          <cell r="D74" t="str">
            <v>410422200206082236</v>
          </cell>
          <cell r="E74" t="str">
            <v>20241008-20271007</v>
          </cell>
          <cell r="F74">
            <v>5400</v>
          </cell>
          <cell r="G74">
            <v>1802.88</v>
          </cell>
          <cell r="H74">
            <v>901.44</v>
          </cell>
          <cell r="I74">
            <v>78.87</v>
          </cell>
          <cell r="J74">
            <v>18.03</v>
          </cell>
          <cell r="K74">
            <v>8201.22</v>
          </cell>
          <cell r="L74" t="str">
            <v>叶县公安局</v>
          </cell>
        </row>
        <row r="75">
          <cell r="D75" t="str">
            <v>41042220001105004X</v>
          </cell>
          <cell r="E75" t="str">
            <v>20241008-20271007</v>
          </cell>
          <cell r="F75">
            <v>5400</v>
          </cell>
          <cell r="G75">
            <v>1802.88</v>
          </cell>
          <cell r="H75">
            <v>901.44</v>
          </cell>
          <cell r="I75">
            <v>78.87</v>
          </cell>
          <cell r="J75">
            <v>18.03</v>
          </cell>
          <cell r="K75">
            <v>8201.22</v>
          </cell>
          <cell r="L75" t="str">
            <v>叶县公安局</v>
          </cell>
        </row>
        <row r="76">
          <cell r="D76" t="str">
            <v>410422200109223826</v>
          </cell>
          <cell r="E76" t="str">
            <v>20241008-20271007</v>
          </cell>
          <cell r="F76">
            <v>5400</v>
          </cell>
          <cell r="G76">
            <v>1802.88</v>
          </cell>
          <cell r="H76">
            <v>901.44</v>
          </cell>
          <cell r="I76">
            <v>78.87</v>
          </cell>
          <cell r="J76">
            <v>18.03</v>
          </cell>
          <cell r="K76">
            <v>8201.22</v>
          </cell>
          <cell r="L76" t="str">
            <v>叶县九龙街道办事处</v>
          </cell>
        </row>
        <row r="77">
          <cell r="D77" t="str">
            <v>410422199901162240</v>
          </cell>
          <cell r="E77" t="str">
            <v>20241008-20271007</v>
          </cell>
          <cell r="F77">
            <v>5400</v>
          </cell>
          <cell r="G77">
            <v>1802.88</v>
          </cell>
          <cell r="H77">
            <v>901.44</v>
          </cell>
          <cell r="I77">
            <v>78.87</v>
          </cell>
          <cell r="J77">
            <v>18.03</v>
          </cell>
          <cell r="K77">
            <v>8201.22</v>
          </cell>
          <cell r="L77" t="str">
            <v>叶县九龙街道办事处</v>
          </cell>
        </row>
        <row r="78">
          <cell r="D78" t="str">
            <v>410422199104245422</v>
          </cell>
          <cell r="E78" t="str">
            <v>20241008-20271007</v>
          </cell>
          <cell r="F78">
            <v>5400</v>
          </cell>
          <cell r="G78">
            <v>1802.88</v>
          </cell>
          <cell r="H78">
            <v>901.44</v>
          </cell>
          <cell r="I78">
            <v>78.87</v>
          </cell>
          <cell r="J78">
            <v>18.03</v>
          </cell>
          <cell r="K78">
            <v>8201.22</v>
          </cell>
          <cell r="L78" t="str">
            <v>叶县九龙街道办事处</v>
          </cell>
        </row>
        <row r="79">
          <cell r="D79" t="str">
            <v>410422200005225923</v>
          </cell>
          <cell r="E79" t="str">
            <v>20241008-20271007</v>
          </cell>
          <cell r="F79">
            <v>5400</v>
          </cell>
          <cell r="G79">
            <v>1802.88</v>
          </cell>
          <cell r="H79">
            <v>901.44</v>
          </cell>
          <cell r="I79">
            <v>78.87</v>
          </cell>
          <cell r="J79">
            <v>18.03</v>
          </cell>
          <cell r="K79">
            <v>8201.22</v>
          </cell>
          <cell r="L79" t="str">
            <v>叶县廉村镇人民政府</v>
          </cell>
        </row>
        <row r="80">
          <cell r="D80" t="str">
            <v>410422200005108647</v>
          </cell>
          <cell r="E80" t="str">
            <v>20241008-20271007</v>
          </cell>
          <cell r="F80">
            <v>5400</v>
          </cell>
          <cell r="G80">
            <v>1802.88</v>
          </cell>
          <cell r="H80">
            <v>901.44</v>
          </cell>
          <cell r="I80">
            <v>78.87</v>
          </cell>
          <cell r="J80">
            <v>18.03</v>
          </cell>
          <cell r="K80">
            <v>8201.22</v>
          </cell>
          <cell r="L80" t="str">
            <v>叶县廉村镇人民政府</v>
          </cell>
        </row>
        <row r="81">
          <cell r="D81" t="str">
            <v>41042219980904652X</v>
          </cell>
          <cell r="E81" t="str">
            <v>20241008-20271007</v>
          </cell>
          <cell r="F81">
            <v>5400</v>
          </cell>
          <cell r="G81">
            <v>1802.88</v>
          </cell>
          <cell r="H81">
            <v>901.44</v>
          </cell>
          <cell r="I81">
            <v>78.87</v>
          </cell>
          <cell r="J81">
            <v>18.03</v>
          </cell>
          <cell r="K81">
            <v>8201.22</v>
          </cell>
          <cell r="L81" t="str">
            <v>叶县廉村镇人民政府</v>
          </cell>
        </row>
        <row r="82">
          <cell r="D82" t="str">
            <v>410422200310071027</v>
          </cell>
          <cell r="E82" t="str">
            <v>20241008-20271007</v>
          </cell>
          <cell r="F82">
            <v>5400</v>
          </cell>
          <cell r="G82">
            <v>1802.88</v>
          </cell>
          <cell r="H82">
            <v>901.44</v>
          </cell>
          <cell r="I82">
            <v>78.87</v>
          </cell>
          <cell r="J82">
            <v>18.03</v>
          </cell>
          <cell r="K82">
            <v>8201.22</v>
          </cell>
          <cell r="L82" t="str">
            <v>叶县农业机械技术中心</v>
          </cell>
        </row>
        <row r="83">
          <cell r="D83" t="str">
            <v>410422200307211017</v>
          </cell>
          <cell r="E83" t="str">
            <v>20241008-20271007</v>
          </cell>
          <cell r="F83">
            <v>5400</v>
          </cell>
          <cell r="G83">
            <v>1802.88</v>
          </cell>
          <cell r="H83">
            <v>901.44</v>
          </cell>
          <cell r="I83">
            <v>78.87</v>
          </cell>
          <cell r="J83">
            <v>18.03</v>
          </cell>
          <cell r="K83">
            <v>8201.22</v>
          </cell>
          <cell r="L83" t="str">
            <v>叶县农业机械技术中心</v>
          </cell>
        </row>
        <row r="84">
          <cell r="D84" t="str">
            <v>410422200001291018</v>
          </cell>
          <cell r="E84" t="str">
            <v>20241008-20271007</v>
          </cell>
          <cell r="F84">
            <v>5400</v>
          </cell>
          <cell r="G84">
            <v>1802.88</v>
          </cell>
          <cell r="H84">
            <v>901.44</v>
          </cell>
          <cell r="I84">
            <v>78.87</v>
          </cell>
          <cell r="J84">
            <v>18.03</v>
          </cell>
          <cell r="K84">
            <v>8201.22</v>
          </cell>
          <cell r="L84" t="str">
            <v>叶县农业机械技术中心</v>
          </cell>
        </row>
        <row r="85">
          <cell r="D85" t="str">
            <v>410422200101181027</v>
          </cell>
          <cell r="E85" t="str">
            <v>20241008-20271007</v>
          </cell>
          <cell r="F85">
            <v>5400</v>
          </cell>
          <cell r="G85">
            <v>1802.88</v>
          </cell>
          <cell r="H85">
            <v>901.44</v>
          </cell>
          <cell r="I85">
            <v>78.87</v>
          </cell>
          <cell r="J85">
            <v>18.03</v>
          </cell>
          <cell r="K85">
            <v>8201.22</v>
          </cell>
          <cell r="L85" t="str">
            <v>叶县农业农村局</v>
          </cell>
        </row>
        <row r="86">
          <cell r="D86" t="str">
            <v>410422200406068121</v>
          </cell>
          <cell r="E86" t="str">
            <v>20241008-20271007</v>
          </cell>
          <cell r="F86">
            <v>5400</v>
          </cell>
          <cell r="G86">
            <v>1802.88</v>
          </cell>
          <cell r="H86">
            <v>901.44</v>
          </cell>
          <cell r="I86">
            <v>78.87</v>
          </cell>
          <cell r="J86">
            <v>18.03</v>
          </cell>
          <cell r="K86">
            <v>8201.22</v>
          </cell>
          <cell r="L86" t="str">
            <v>叶县农业农村局</v>
          </cell>
        </row>
        <row r="87">
          <cell r="D87" t="str">
            <v>410422200004081825</v>
          </cell>
          <cell r="E87" t="str">
            <v>20241008-20271007</v>
          </cell>
          <cell r="F87">
            <v>5400</v>
          </cell>
          <cell r="G87">
            <v>1802.88</v>
          </cell>
          <cell r="H87">
            <v>901.44</v>
          </cell>
          <cell r="I87">
            <v>78.87</v>
          </cell>
          <cell r="J87">
            <v>18.03</v>
          </cell>
          <cell r="K87">
            <v>8201.22</v>
          </cell>
          <cell r="L87" t="str">
            <v>叶县农业农村局</v>
          </cell>
        </row>
        <row r="88">
          <cell r="D88" t="str">
            <v>410422200302138121</v>
          </cell>
          <cell r="E88" t="str">
            <v>20241008-20271007</v>
          </cell>
          <cell r="F88">
            <v>5400</v>
          </cell>
          <cell r="G88">
            <v>1802.88</v>
          </cell>
          <cell r="H88">
            <v>901.44</v>
          </cell>
          <cell r="I88">
            <v>78.87</v>
          </cell>
          <cell r="J88">
            <v>18.03</v>
          </cell>
          <cell r="K88">
            <v>8201.22</v>
          </cell>
          <cell r="L88" t="str">
            <v>叶县农业农村局</v>
          </cell>
        </row>
        <row r="89">
          <cell r="D89" t="str">
            <v>410422200111260028</v>
          </cell>
          <cell r="E89" t="str">
            <v>20241008-20271007</v>
          </cell>
          <cell r="F89">
            <v>5400</v>
          </cell>
          <cell r="G89">
            <v>1802.88</v>
          </cell>
          <cell r="H89">
            <v>901.44</v>
          </cell>
          <cell r="I89">
            <v>78.87</v>
          </cell>
          <cell r="J89">
            <v>18.03</v>
          </cell>
          <cell r="K89">
            <v>8201.22</v>
          </cell>
          <cell r="L89" t="str">
            <v>叶县农业农村局</v>
          </cell>
        </row>
        <row r="90">
          <cell r="D90" t="str">
            <v>410422199905061025</v>
          </cell>
          <cell r="E90" t="str">
            <v>20241008-20271007</v>
          </cell>
          <cell r="F90">
            <v>5400</v>
          </cell>
          <cell r="G90">
            <v>1802.88</v>
          </cell>
          <cell r="H90">
            <v>901.44</v>
          </cell>
          <cell r="I90">
            <v>78.87</v>
          </cell>
          <cell r="J90">
            <v>18.03</v>
          </cell>
          <cell r="K90">
            <v>8201.22</v>
          </cell>
          <cell r="L90" t="str">
            <v>叶县水利局</v>
          </cell>
        </row>
        <row r="91">
          <cell r="D91" t="str">
            <v>41042220000803222X</v>
          </cell>
          <cell r="E91" t="str">
            <v>20241008-20271007</v>
          </cell>
          <cell r="F91">
            <v>5400</v>
          </cell>
          <cell r="G91">
            <v>1802.88</v>
          </cell>
          <cell r="H91">
            <v>901.44</v>
          </cell>
          <cell r="I91">
            <v>78.87</v>
          </cell>
          <cell r="J91">
            <v>18.03</v>
          </cell>
          <cell r="K91">
            <v>8201.22</v>
          </cell>
          <cell r="L91" t="str">
            <v>叶县水利局</v>
          </cell>
        </row>
        <row r="92">
          <cell r="D92" t="str">
            <v>410422200108070020</v>
          </cell>
          <cell r="E92" t="str">
            <v>20241008-20271007</v>
          </cell>
          <cell r="F92">
            <v>5400</v>
          </cell>
          <cell r="G92">
            <v>1802.88</v>
          </cell>
          <cell r="H92">
            <v>901.44</v>
          </cell>
          <cell r="I92">
            <v>78.87</v>
          </cell>
          <cell r="J92">
            <v>18.03</v>
          </cell>
          <cell r="K92">
            <v>8201.22</v>
          </cell>
          <cell r="L92" t="str">
            <v>叶县水利局</v>
          </cell>
        </row>
        <row r="93">
          <cell r="D93" t="str">
            <v>410422200210069130</v>
          </cell>
          <cell r="E93" t="str">
            <v>20241008-20271007</v>
          </cell>
          <cell r="F93">
            <v>5400</v>
          </cell>
          <cell r="G93">
            <v>1802.88</v>
          </cell>
          <cell r="H93">
            <v>901.44</v>
          </cell>
          <cell r="I93">
            <v>78.87</v>
          </cell>
          <cell r="J93">
            <v>18.03</v>
          </cell>
          <cell r="K93">
            <v>8201.22</v>
          </cell>
          <cell r="L93" t="str">
            <v>叶县水利局</v>
          </cell>
        </row>
        <row r="94">
          <cell r="D94" t="str">
            <v>41042219980904222X</v>
          </cell>
          <cell r="E94" t="str">
            <v>20241008-20271007</v>
          </cell>
          <cell r="F94">
            <v>5400</v>
          </cell>
          <cell r="G94">
            <v>1802.88</v>
          </cell>
          <cell r="H94">
            <v>901.44</v>
          </cell>
          <cell r="I94">
            <v>78.87</v>
          </cell>
          <cell r="J94">
            <v>18.03</v>
          </cell>
          <cell r="K94">
            <v>8201.22</v>
          </cell>
          <cell r="L94" t="str">
            <v>叶县退役军人事务局</v>
          </cell>
        </row>
        <row r="95">
          <cell r="D95" t="str">
            <v>41042220011020004X</v>
          </cell>
          <cell r="E95" t="str">
            <v>20241008-20271007</v>
          </cell>
          <cell r="F95">
            <v>5400</v>
          </cell>
          <cell r="G95">
            <v>1802.88</v>
          </cell>
          <cell r="H95">
            <v>901.44</v>
          </cell>
          <cell r="I95">
            <v>78.87</v>
          </cell>
          <cell r="J95">
            <v>18.03</v>
          </cell>
          <cell r="K95">
            <v>8201.22</v>
          </cell>
          <cell r="L95" t="str">
            <v>叶县退役军人事务局</v>
          </cell>
        </row>
        <row r="96">
          <cell r="D96" t="str">
            <v>410422199312150057</v>
          </cell>
          <cell r="E96" t="str">
            <v>20241008-20271007</v>
          </cell>
          <cell r="F96">
            <v>5400</v>
          </cell>
          <cell r="G96">
            <v>1802.88</v>
          </cell>
          <cell r="H96">
            <v>901.44</v>
          </cell>
          <cell r="I96">
            <v>78.87</v>
          </cell>
          <cell r="J96">
            <v>18.03</v>
          </cell>
          <cell r="K96">
            <v>8201.22</v>
          </cell>
          <cell r="L96" t="str">
            <v>叶县退役军人事务局</v>
          </cell>
        </row>
        <row r="97">
          <cell r="D97" t="str">
            <v>410422200309181042</v>
          </cell>
          <cell r="E97" t="str">
            <v>20241008-20271007</v>
          </cell>
          <cell r="F97">
            <v>5400</v>
          </cell>
          <cell r="G97">
            <v>1802.88</v>
          </cell>
          <cell r="H97">
            <v>901.44</v>
          </cell>
          <cell r="I97">
            <v>78.87</v>
          </cell>
          <cell r="J97">
            <v>18.03</v>
          </cell>
          <cell r="K97">
            <v>8201.22</v>
          </cell>
          <cell r="L97" t="str">
            <v>叶县卫生健康委员会</v>
          </cell>
        </row>
        <row r="98">
          <cell r="D98" t="str">
            <v>410422198911113341</v>
          </cell>
          <cell r="E98" t="str">
            <v>20241008-20271007</v>
          </cell>
          <cell r="F98">
            <v>5400</v>
          </cell>
          <cell r="G98">
            <v>1802.88</v>
          </cell>
          <cell r="H98">
            <v>901.44</v>
          </cell>
          <cell r="I98">
            <v>78.87</v>
          </cell>
          <cell r="J98">
            <v>18.03</v>
          </cell>
          <cell r="K98">
            <v>8201.22</v>
          </cell>
          <cell r="L98" t="str">
            <v>叶县卫生健康委员会</v>
          </cell>
        </row>
        <row r="99">
          <cell r="D99" t="str">
            <v>410422200110019160</v>
          </cell>
          <cell r="E99" t="str">
            <v>20241008-20271007</v>
          </cell>
          <cell r="F99">
            <v>5400</v>
          </cell>
          <cell r="G99">
            <v>1802.88</v>
          </cell>
          <cell r="H99">
            <v>901.44</v>
          </cell>
          <cell r="I99">
            <v>78.87</v>
          </cell>
          <cell r="J99">
            <v>18.03</v>
          </cell>
          <cell r="K99">
            <v>8201.22</v>
          </cell>
          <cell r="L99" t="str">
            <v>叶县卫生健康委员会</v>
          </cell>
        </row>
        <row r="100">
          <cell r="D100" t="str">
            <v>410422200207290045</v>
          </cell>
          <cell r="E100" t="str">
            <v>20241008-20271007</v>
          </cell>
          <cell r="F100">
            <v>5400</v>
          </cell>
          <cell r="G100">
            <v>1802.88</v>
          </cell>
          <cell r="H100">
            <v>901.44</v>
          </cell>
          <cell r="I100">
            <v>78.87</v>
          </cell>
          <cell r="J100">
            <v>18.03</v>
          </cell>
          <cell r="K100">
            <v>8201.22</v>
          </cell>
          <cell r="L100" t="str">
            <v>叶县卫生健康委员会</v>
          </cell>
        </row>
        <row r="101">
          <cell r="D101" t="str">
            <v>410422199801110013</v>
          </cell>
          <cell r="E101" t="str">
            <v>20241008-20271007</v>
          </cell>
          <cell r="F101">
            <v>5400</v>
          </cell>
          <cell r="G101">
            <v>1802.88</v>
          </cell>
          <cell r="H101">
            <v>901.44</v>
          </cell>
          <cell r="I101">
            <v>78.87</v>
          </cell>
          <cell r="J101">
            <v>18.03</v>
          </cell>
          <cell r="K101">
            <v>8201.22</v>
          </cell>
          <cell r="L101" t="str">
            <v>叶县卫生健康委员会</v>
          </cell>
        </row>
        <row r="102">
          <cell r="D102" t="str">
            <v>410422200301289163</v>
          </cell>
          <cell r="E102" t="str">
            <v>20241008-20271007</v>
          </cell>
          <cell r="F102">
            <v>5400</v>
          </cell>
          <cell r="G102">
            <v>1802.88</v>
          </cell>
          <cell r="H102">
            <v>901.44</v>
          </cell>
          <cell r="I102">
            <v>78.87</v>
          </cell>
          <cell r="J102">
            <v>18.03</v>
          </cell>
          <cell r="K102">
            <v>8201.22</v>
          </cell>
          <cell r="L102" t="str">
            <v>叶县卫生健康委员会</v>
          </cell>
        </row>
        <row r="103">
          <cell r="D103" t="str">
            <v>41042220001213101X</v>
          </cell>
          <cell r="E103" t="str">
            <v>20241008-20271007</v>
          </cell>
          <cell r="F103">
            <v>5400</v>
          </cell>
          <cell r="G103">
            <v>1802.88</v>
          </cell>
          <cell r="H103">
            <v>901.44</v>
          </cell>
          <cell r="I103">
            <v>78.87</v>
          </cell>
          <cell r="J103">
            <v>18.03</v>
          </cell>
          <cell r="K103">
            <v>8201.22</v>
          </cell>
          <cell r="L103" t="str">
            <v>叶县盐都街道办事处</v>
          </cell>
        </row>
        <row r="104">
          <cell r="D104" t="str">
            <v>410422200110131048</v>
          </cell>
          <cell r="E104" t="str">
            <v>20241008-20271007</v>
          </cell>
          <cell r="F104">
            <v>5400</v>
          </cell>
          <cell r="G104">
            <v>1802.88</v>
          </cell>
          <cell r="H104">
            <v>901.44</v>
          </cell>
          <cell r="I104">
            <v>78.87</v>
          </cell>
          <cell r="J104">
            <v>18.03</v>
          </cell>
          <cell r="K104">
            <v>8201.22</v>
          </cell>
          <cell r="L104" t="str">
            <v>叶县盐都街道办事处</v>
          </cell>
        </row>
        <row r="105">
          <cell r="D105" t="str">
            <v>410422200201150068</v>
          </cell>
          <cell r="E105" t="str">
            <v>20241008-20271007</v>
          </cell>
          <cell r="F105">
            <v>5400</v>
          </cell>
          <cell r="G105">
            <v>1802.88</v>
          </cell>
          <cell r="H105">
            <v>901.44</v>
          </cell>
          <cell r="I105">
            <v>78.87</v>
          </cell>
          <cell r="J105">
            <v>18.03</v>
          </cell>
          <cell r="K105">
            <v>8201.22</v>
          </cell>
          <cell r="L105" t="str">
            <v>叶县盐都街道办事处</v>
          </cell>
        </row>
        <row r="106">
          <cell r="D106" t="str">
            <v>410422200010094825</v>
          </cell>
          <cell r="E106" t="str">
            <v>20241008-20271007</v>
          </cell>
          <cell r="F106">
            <v>5400</v>
          </cell>
          <cell r="G106">
            <v>1802.88</v>
          </cell>
          <cell r="H106">
            <v>901.44</v>
          </cell>
          <cell r="I106">
            <v>78.87</v>
          </cell>
          <cell r="J106">
            <v>18.03</v>
          </cell>
          <cell r="K106">
            <v>8201.22</v>
          </cell>
          <cell r="L106" t="str">
            <v>叶县叶邑镇人民政府</v>
          </cell>
        </row>
        <row r="107">
          <cell r="D107" t="str">
            <v>410422200111032228</v>
          </cell>
          <cell r="E107" t="str">
            <v>20241008-20271007</v>
          </cell>
          <cell r="F107">
            <v>5400</v>
          </cell>
          <cell r="G107">
            <v>1802.88</v>
          </cell>
          <cell r="H107">
            <v>901.44</v>
          </cell>
          <cell r="I107">
            <v>78.87</v>
          </cell>
          <cell r="J107">
            <v>18.03</v>
          </cell>
          <cell r="K107">
            <v>8201.22</v>
          </cell>
          <cell r="L107" t="str">
            <v>叶县行政审批和政务信息管理局</v>
          </cell>
        </row>
        <row r="108">
          <cell r="D108" t="str">
            <v>410422199910270016</v>
          </cell>
          <cell r="E108" t="str">
            <v>20241008-20271007</v>
          </cell>
          <cell r="F108">
            <v>5400</v>
          </cell>
          <cell r="G108">
            <v>1802.88</v>
          </cell>
          <cell r="H108">
            <v>901.44</v>
          </cell>
          <cell r="I108">
            <v>78.87</v>
          </cell>
          <cell r="J108">
            <v>18.03</v>
          </cell>
          <cell r="K108">
            <v>8201.22</v>
          </cell>
          <cell r="L108" t="str">
            <v>中国共产党叶县委员会宣传部</v>
          </cell>
        </row>
        <row r="109">
          <cell r="D109" t="str">
            <v>410422200010105926</v>
          </cell>
          <cell r="E109" t="str">
            <v>20241008-20271007</v>
          </cell>
          <cell r="F109">
            <v>5400</v>
          </cell>
          <cell r="G109">
            <v>1802.88</v>
          </cell>
          <cell r="H109">
            <v>901.44</v>
          </cell>
          <cell r="I109">
            <v>78.87</v>
          </cell>
          <cell r="J109">
            <v>18.03</v>
          </cell>
          <cell r="K109">
            <v>8201.22</v>
          </cell>
          <cell r="L109" t="str">
            <v>中国共产党叶县委员会宣传部</v>
          </cell>
        </row>
        <row r="110">
          <cell r="D110" t="str">
            <v>41042220020126812X</v>
          </cell>
          <cell r="E110" t="str">
            <v>20241008-20271007</v>
          </cell>
          <cell r="F110">
            <v>5400</v>
          </cell>
          <cell r="G110">
            <v>1802.88</v>
          </cell>
          <cell r="H110">
            <v>901.44</v>
          </cell>
          <cell r="I110">
            <v>78.87</v>
          </cell>
          <cell r="J110">
            <v>18.03</v>
          </cell>
          <cell r="K110">
            <v>8201.22</v>
          </cell>
          <cell r="L110" t="str">
            <v>叶县畜牧业发展中心</v>
          </cell>
        </row>
        <row r="111">
          <cell r="D111" t="str">
            <v>410422200011271029</v>
          </cell>
          <cell r="E111" t="str">
            <v>20241008-20271007</v>
          </cell>
          <cell r="F111">
            <v>5400</v>
          </cell>
          <cell r="G111">
            <v>1802.88</v>
          </cell>
          <cell r="H111">
            <v>901.44</v>
          </cell>
          <cell r="I111">
            <v>78.87</v>
          </cell>
          <cell r="J111">
            <v>18.03</v>
          </cell>
          <cell r="K111">
            <v>8201.22</v>
          </cell>
          <cell r="L111" t="str">
            <v>叶县畜牧业发展中心</v>
          </cell>
        </row>
        <row r="112">
          <cell r="D112" t="str">
            <v>410422200106040020</v>
          </cell>
          <cell r="E112" t="str">
            <v>20241008-20271007</v>
          </cell>
          <cell r="F112">
            <v>5400</v>
          </cell>
          <cell r="G112">
            <v>1802.88</v>
          </cell>
          <cell r="H112">
            <v>901.44</v>
          </cell>
          <cell r="I112">
            <v>78.87</v>
          </cell>
          <cell r="J112">
            <v>18.03</v>
          </cell>
          <cell r="K112">
            <v>8201.22</v>
          </cell>
          <cell r="L112" t="str">
            <v>叶县经济发展和投资促进服务中心</v>
          </cell>
        </row>
        <row r="113">
          <cell r="D113" t="str">
            <v>410422200112220044</v>
          </cell>
          <cell r="E113" t="str">
            <v>20241008-20271007</v>
          </cell>
          <cell r="F113">
            <v>5400</v>
          </cell>
          <cell r="G113">
            <v>1802.88</v>
          </cell>
          <cell r="H113">
            <v>901.44</v>
          </cell>
          <cell r="I113">
            <v>78.87</v>
          </cell>
          <cell r="J113">
            <v>18.03</v>
          </cell>
          <cell r="K113">
            <v>8201.22</v>
          </cell>
          <cell r="L113" t="str">
            <v>叶县市场监督管理局</v>
          </cell>
        </row>
        <row r="114">
          <cell r="D114" t="str">
            <v>410422200303233825</v>
          </cell>
          <cell r="E114" t="str">
            <v>20241008-20271007</v>
          </cell>
          <cell r="F114">
            <v>5400</v>
          </cell>
          <cell r="G114">
            <v>1802.88</v>
          </cell>
          <cell r="H114">
            <v>901.44</v>
          </cell>
          <cell r="I114">
            <v>78.87</v>
          </cell>
          <cell r="J114">
            <v>18.03</v>
          </cell>
          <cell r="K114">
            <v>8201.22</v>
          </cell>
          <cell r="L114" t="str">
            <v>叶县市场监督管理局</v>
          </cell>
        </row>
        <row r="115">
          <cell r="D115" t="str">
            <v>410422200010148141</v>
          </cell>
          <cell r="E115" t="str">
            <v>20241008-20271007</v>
          </cell>
          <cell r="F115">
            <v>5400</v>
          </cell>
          <cell r="G115">
            <v>1802.88</v>
          </cell>
          <cell r="H115">
            <v>901.44</v>
          </cell>
          <cell r="I115">
            <v>78.87</v>
          </cell>
          <cell r="J115">
            <v>18.03</v>
          </cell>
          <cell r="K115">
            <v>8201.22</v>
          </cell>
          <cell r="L115" t="str">
            <v>叶县市场监督管理局</v>
          </cell>
        </row>
        <row r="116">
          <cell r="D116" t="str">
            <v>410422200008202823</v>
          </cell>
          <cell r="E116" t="str">
            <v>20241008-20271007</v>
          </cell>
          <cell r="F116">
            <v>5400</v>
          </cell>
          <cell r="G116">
            <v>1802.88</v>
          </cell>
          <cell r="H116">
            <v>901.44</v>
          </cell>
          <cell r="I116">
            <v>78.87</v>
          </cell>
          <cell r="J116">
            <v>18.03</v>
          </cell>
          <cell r="K116">
            <v>8201.22</v>
          </cell>
          <cell r="L116" t="str">
            <v>叶县常村镇人民政府</v>
          </cell>
        </row>
        <row r="117">
          <cell r="D117" t="str">
            <v>410422200406287105</v>
          </cell>
          <cell r="E117" t="str">
            <v>20241008-20271007</v>
          </cell>
          <cell r="F117">
            <v>5400</v>
          </cell>
          <cell r="G117">
            <v>1802.88</v>
          </cell>
          <cell r="H117">
            <v>901.44</v>
          </cell>
          <cell r="I117">
            <v>78.87</v>
          </cell>
          <cell r="J117">
            <v>18.03</v>
          </cell>
          <cell r="K117">
            <v>8201.22</v>
          </cell>
          <cell r="L117" t="str">
            <v>叶县总工会</v>
          </cell>
        </row>
        <row r="118">
          <cell r="D118" t="str">
            <v>41042220000911004X</v>
          </cell>
          <cell r="E118" t="str">
            <v>20241008-20271007</v>
          </cell>
          <cell r="F118">
            <v>5400</v>
          </cell>
          <cell r="G118">
            <v>1802.88</v>
          </cell>
          <cell r="H118">
            <v>901.44</v>
          </cell>
          <cell r="I118">
            <v>78.87</v>
          </cell>
          <cell r="J118">
            <v>18.03</v>
          </cell>
          <cell r="K118">
            <v>8201.22</v>
          </cell>
          <cell r="L118" t="str">
            <v>叶县总工会</v>
          </cell>
        </row>
        <row r="119">
          <cell r="D119" t="str">
            <v>410422200107301018</v>
          </cell>
          <cell r="E119" t="str">
            <v>20241008-20271007</v>
          </cell>
          <cell r="F119">
            <v>5400</v>
          </cell>
          <cell r="G119">
            <v>1802.88</v>
          </cell>
          <cell r="H119">
            <v>901.44</v>
          </cell>
          <cell r="I119">
            <v>78.87</v>
          </cell>
          <cell r="J119">
            <v>18.03</v>
          </cell>
          <cell r="K119">
            <v>8201.22</v>
          </cell>
          <cell r="L119" t="str">
            <v>叶县工业和信息化局</v>
          </cell>
        </row>
        <row r="120">
          <cell r="D120" t="str">
            <v>410422199511293317</v>
          </cell>
          <cell r="E120" t="str">
            <v>20241008-20271007</v>
          </cell>
          <cell r="F120">
            <v>5400</v>
          </cell>
          <cell r="G120">
            <v>1802.88</v>
          </cell>
          <cell r="H120">
            <v>901.44</v>
          </cell>
          <cell r="I120">
            <v>78.87</v>
          </cell>
          <cell r="J120">
            <v>18.03</v>
          </cell>
          <cell r="K120">
            <v>8201.22</v>
          </cell>
          <cell r="L120" t="str">
            <v>叶县工业和信息化局</v>
          </cell>
        </row>
        <row r="121">
          <cell r="D121" t="str">
            <v>410422200209201034</v>
          </cell>
          <cell r="E121" t="str">
            <v>20241008-20271007</v>
          </cell>
          <cell r="F121">
            <v>5400</v>
          </cell>
          <cell r="G121">
            <v>1802.88</v>
          </cell>
          <cell r="H121">
            <v>901.44</v>
          </cell>
          <cell r="I121">
            <v>78.87</v>
          </cell>
          <cell r="J121">
            <v>18.03</v>
          </cell>
          <cell r="K121">
            <v>8201.22</v>
          </cell>
          <cell r="L121" t="str">
            <v>叶县工业和信息化局</v>
          </cell>
        </row>
        <row r="122">
          <cell r="D122" t="str">
            <v>410422199901298607</v>
          </cell>
          <cell r="E122" t="str">
            <v>20241008-20271007</v>
          </cell>
          <cell r="F122">
            <v>5400</v>
          </cell>
          <cell r="G122">
            <v>1802.88</v>
          </cell>
          <cell r="H122">
            <v>901.44</v>
          </cell>
          <cell r="I122">
            <v>78.87</v>
          </cell>
          <cell r="J122">
            <v>18.03</v>
          </cell>
          <cell r="K122">
            <v>8201.22</v>
          </cell>
          <cell r="L122" t="str">
            <v>叶县工业和信息化局</v>
          </cell>
        </row>
        <row r="123">
          <cell r="D123" t="str">
            <v>410422200010270040</v>
          </cell>
          <cell r="E123" t="str">
            <v>20241008-20271007</v>
          </cell>
          <cell r="F123">
            <v>5400</v>
          </cell>
          <cell r="G123">
            <v>1802.88</v>
          </cell>
          <cell r="H123">
            <v>901.44</v>
          </cell>
          <cell r="I123">
            <v>78.87</v>
          </cell>
          <cell r="J123">
            <v>18.03</v>
          </cell>
          <cell r="K123">
            <v>8201.22</v>
          </cell>
          <cell r="L123" t="str">
            <v>叶县工业和信息化局</v>
          </cell>
        </row>
        <row r="124">
          <cell r="D124" t="str">
            <v>410422198207150202</v>
          </cell>
          <cell r="E124" t="str">
            <v>20250107-20280106</v>
          </cell>
          <cell r="F124">
            <v>5400</v>
          </cell>
          <cell r="G124">
            <v>1802.88</v>
          </cell>
          <cell r="H124">
            <v>901.44</v>
          </cell>
          <cell r="I124">
            <v>78.87</v>
          </cell>
          <cell r="J124">
            <v>18.03</v>
          </cell>
          <cell r="K124">
            <v>8201.22</v>
          </cell>
          <cell r="L124" t="str">
            <v>叶县统计局</v>
          </cell>
        </row>
        <row r="125">
          <cell r="D125" t="str">
            <v>410422197803087022</v>
          </cell>
          <cell r="E125" t="str">
            <v>20250107-20280106</v>
          </cell>
          <cell r="F125">
            <v>5400</v>
          </cell>
          <cell r="G125">
            <v>1802.88</v>
          </cell>
          <cell r="H125">
            <v>901.44</v>
          </cell>
          <cell r="I125">
            <v>78.87</v>
          </cell>
          <cell r="J125">
            <v>18.03</v>
          </cell>
          <cell r="K125">
            <v>8201.22</v>
          </cell>
          <cell r="L125" t="str">
            <v>叶县商业总公司</v>
          </cell>
        </row>
        <row r="126">
          <cell r="D126" t="str">
            <v>410422197212157631</v>
          </cell>
          <cell r="E126" t="str">
            <v>20250301-20280229</v>
          </cell>
          <cell r="F126">
            <v>1800</v>
          </cell>
          <cell r="G126">
            <v>600.96</v>
          </cell>
          <cell r="H126">
            <v>300.48</v>
          </cell>
          <cell r="I126">
            <v>26.29</v>
          </cell>
          <cell r="J126">
            <v>6.01</v>
          </cell>
          <cell r="K126">
            <v>2733.74</v>
          </cell>
          <cell r="L126" t="str">
            <v>叶县水利局</v>
          </cell>
        </row>
        <row r="127">
          <cell r="D127" t="str">
            <v>410422200405190045</v>
          </cell>
          <cell r="E127" t="str">
            <v>20250307-20280306</v>
          </cell>
          <cell r="F127">
            <v>1800</v>
          </cell>
          <cell r="G127">
            <v>600.96</v>
          </cell>
          <cell r="H127">
            <v>300.48</v>
          </cell>
          <cell r="I127">
            <v>26.29</v>
          </cell>
          <cell r="J127">
            <v>6.01</v>
          </cell>
          <cell r="K127">
            <v>2733.74</v>
          </cell>
          <cell r="L127" t="str">
            <v>国家统计局叶县调查队</v>
          </cell>
        </row>
        <row r="128">
          <cell r="D128" t="str">
            <v>410422199911130023</v>
          </cell>
          <cell r="E128" t="str">
            <v>20220405-20250404</v>
          </cell>
          <cell r="F128">
            <v>5400</v>
          </cell>
          <cell r="G128">
            <v>1802.88</v>
          </cell>
          <cell r="H128">
            <v>901.44</v>
          </cell>
          <cell r="I128">
            <v>78.87</v>
          </cell>
          <cell r="J128">
            <v>54.09</v>
          </cell>
          <cell r="K128">
            <v>8237.28</v>
          </cell>
          <cell r="L128" t="str">
            <v>叶县环境保护局</v>
          </cell>
        </row>
        <row r="129">
          <cell r="D129" t="str">
            <v>410422200010235923</v>
          </cell>
          <cell r="E129" t="str">
            <v>20220405-20250404</v>
          </cell>
          <cell r="F129">
            <v>5400</v>
          </cell>
          <cell r="G129">
            <v>1802.88</v>
          </cell>
          <cell r="H129">
            <v>901.44</v>
          </cell>
          <cell r="I129">
            <v>78.87</v>
          </cell>
          <cell r="J129">
            <v>54.09</v>
          </cell>
          <cell r="K129">
            <v>8237.28</v>
          </cell>
          <cell r="L129" t="str">
            <v>叶县环境保护局</v>
          </cell>
        </row>
        <row r="130">
          <cell r="D130" t="str">
            <v>41042219980413001X</v>
          </cell>
          <cell r="E130" t="str">
            <v>20220405-20250404</v>
          </cell>
          <cell r="F130">
            <v>5400</v>
          </cell>
          <cell r="G130">
            <v>1802.88</v>
          </cell>
          <cell r="H130">
            <v>901.44</v>
          </cell>
          <cell r="I130">
            <v>78.87</v>
          </cell>
          <cell r="J130">
            <v>54.09</v>
          </cell>
          <cell r="K130">
            <v>8237.28</v>
          </cell>
          <cell r="L130" t="str">
            <v>叶县环境保护局</v>
          </cell>
        </row>
        <row r="131">
          <cell r="D131" t="str">
            <v>41042220001225102X</v>
          </cell>
          <cell r="E131" t="str">
            <v>20220405-20250404</v>
          </cell>
          <cell r="F131">
            <v>5400</v>
          </cell>
          <cell r="G131">
            <v>1802.88</v>
          </cell>
          <cell r="H131">
            <v>901.44</v>
          </cell>
          <cell r="I131">
            <v>78.87</v>
          </cell>
          <cell r="J131">
            <v>54.09</v>
          </cell>
          <cell r="K131">
            <v>8237.28</v>
          </cell>
          <cell r="L131" t="str">
            <v>叶县昆阳街道办事处</v>
          </cell>
        </row>
        <row r="132">
          <cell r="D132" t="str">
            <v>410422199910156547</v>
          </cell>
          <cell r="E132" t="str">
            <v>20220405-20250404</v>
          </cell>
          <cell r="F132">
            <v>5400</v>
          </cell>
          <cell r="G132">
            <v>1802.88</v>
          </cell>
          <cell r="H132">
            <v>901.44</v>
          </cell>
          <cell r="I132">
            <v>78.87</v>
          </cell>
          <cell r="J132">
            <v>54.09</v>
          </cell>
          <cell r="K132">
            <v>8237.28</v>
          </cell>
          <cell r="L132" t="str">
            <v>叶县昆阳街道办事处</v>
          </cell>
        </row>
        <row r="133">
          <cell r="D133" t="str">
            <v>410422200010285429</v>
          </cell>
          <cell r="E133" t="str">
            <v>20220405-20250404</v>
          </cell>
          <cell r="F133">
            <v>3600</v>
          </cell>
          <cell r="G133">
            <v>1201.92</v>
          </cell>
          <cell r="H133">
            <v>600.96</v>
          </cell>
          <cell r="I133">
            <v>52.58</v>
          </cell>
          <cell r="J133">
            <v>36.06</v>
          </cell>
          <cell r="K133">
            <v>5491.52</v>
          </cell>
          <cell r="L133" t="str">
            <v>叶县老区建设促进会</v>
          </cell>
        </row>
        <row r="134">
          <cell r="D134" t="str">
            <v>410422199908012210</v>
          </cell>
          <cell r="E134" t="str">
            <v>20220405-20250404</v>
          </cell>
          <cell r="F134">
            <v>5400</v>
          </cell>
          <cell r="G134">
            <v>1802.88</v>
          </cell>
          <cell r="H134">
            <v>901.44</v>
          </cell>
          <cell r="I134">
            <v>78.87</v>
          </cell>
          <cell r="J134">
            <v>54.09</v>
          </cell>
          <cell r="K134">
            <v>8237.28</v>
          </cell>
          <cell r="L134" t="str">
            <v>叶县夏李乡人民政府</v>
          </cell>
        </row>
        <row r="135">
          <cell r="D135" t="str">
            <v>410422200002120026</v>
          </cell>
          <cell r="E135" t="str">
            <v>20220405-20250404</v>
          </cell>
          <cell r="F135">
            <v>5400</v>
          </cell>
          <cell r="G135">
            <v>1802.88</v>
          </cell>
          <cell r="H135">
            <v>901.44</v>
          </cell>
          <cell r="I135">
            <v>78.87</v>
          </cell>
          <cell r="J135">
            <v>54.09</v>
          </cell>
          <cell r="K135">
            <v>8237.28</v>
          </cell>
          <cell r="L135" t="str">
            <v>叶县县委办公室</v>
          </cell>
        </row>
        <row r="136">
          <cell r="D136" t="str">
            <v>41042219971015183X</v>
          </cell>
          <cell r="E136" t="str">
            <v>20220405-20250404</v>
          </cell>
          <cell r="F136">
            <v>5400</v>
          </cell>
          <cell r="G136">
            <v>1802.88</v>
          </cell>
          <cell r="H136">
            <v>901.44</v>
          </cell>
          <cell r="I136">
            <v>78.87</v>
          </cell>
          <cell r="J136">
            <v>54.09</v>
          </cell>
          <cell r="K136">
            <v>8237.28</v>
          </cell>
          <cell r="L136" t="str">
            <v>叶县县委办公室</v>
          </cell>
        </row>
        <row r="137">
          <cell r="D137" t="str">
            <v>410422200002024827</v>
          </cell>
          <cell r="E137" t="str">
            <v>20220405-20250404</v>
          </cell>
          <cell r="F137">
            <v>5400</v>
          </cell>
          <cell r="G137">
            <v>1802.88</v>
          </cell>
          <cell r="H137">
            <v>901.44</v>
          </cell>
          <cell r="I137">
            <v>78.87</v>
          </cell>
          <cell r="J137">
            <v>54.09</v>
          </cell>
          <cell r="K137">
            <v>8237.28</v>
          </cell>
          <cell r="L137" t="str">
            <v>叶县县委办公室</v>
          </cell>
        </row>
        <row r="138">
          <cell r="D138" t="str">
            <v>410422199904100029</v>
          </cell>
          <cell r="E138" t="str">
            <v>20220405-20250404</v>
          </cell>
          <cell r="F138">
            <v>5400</v>
          </cell>
          <cell r="G138">
            <v>1802.88</v>
          </cell>
          <cell r="H138">
            <v>901.44</v>
          </cell>
          <cell r="I138">
            <v>78.87</v>
          </cell>
          <cell r="J138">
            <v>54.09</v>
          </cell>
          <cell r="K138">
            <v>8237.28</v>
          </cell>
          <cell r="L138" t="str">
            <v>叶县县委办公室</v>
          </cell>
        </row>
        <row r="139">
          <cell r="D139" t="str">
            <v>410423199909051517</v>
          </cell>
          <cell r="E139" t="str">
            <v>20220405-20250404</v>
          </cell>
          <cell r="F139">
            <v>5400</v>
          </cell>
          <cell r="G139">
            <v>1802.88</v>
          </cell>
          <cell r="H139">
            <v>901.44</v>
          </cell>
          <cell r="I139">
            <v>78.87</v>
          </cell>
          <cell r="J139">
            <v>54.09</v>
          </cell>
          <cell r="K139">
            <v>8237.28</v>
          </cell>
          <cell r="L139" t="str">
            <v>叶县县委办公室</v>
          </cell>
        </row>
        <row r="140">
          <cell r="D140" t="str">
            <v>410422200005290020</v>
          </cell>
          <cell r="E140" t="str">
            <v>20220405-20250404</v>
          </cell>
          <cell r="F140">
            <v>5400</v>
          </cell>
          <cell r="G140">
            <v>1802.88</v>
          </cell>
          <cell r="H140">
            <v>901.44</v>
          </cell>
          <cell r="I140">
            <v>78.87</v>
          </cell>
          <cell r="J140">
            <v>54.09</v>
          </cell>
          <cell r="K140">
            <v>8237.28</v>
          </cell>
          <cell r="L140" t="str">
            <v>叶县政法委员会</v>
          </cell>
        </row>
        <row r="141">
          <cell r="D141" t="str">
            <v>410422200005140014</v>
          </cell>
          <cell r="E141" t="str">
            <v>20221008-20251007</v>
          </cell>
          <cell r="F141">
            <v>5400</v>
          </cell>
          <cell r="G141">
            <v>1802.88</v>
          </cell>
          <cell r="H141">
            <v>901.44</v>
          </cell>
          <cell r="I141">
            <v>78.87</v>
          </cell>
          <cell r="J141">
            <v>54.09</v>
          </cell>
          <cell r="K141">
            <v>8237.28</v>
          </cell>
          <cell r="L141" t="str">
            <v>叶县县委办公室</v>
          </cell>
        </row>
        <row r="142">
          <cell r="D142" t="str">
            <v>410422199809298161</v>
          </cell>
          <cell r="E142" t="str">
            <v>20221008-20251007</v>
          </cell>
          <cell r="F142">
            <v>5400</v>
          </cell>
          <cell r="G142">
            <v>1802.88</v>
          </cell>
          <cell r="H142">
            <v>901.44</v>
          </cell>
          <cell r="I142">
            <v>78.87</v>
          </cell>
          <cell r="J142">
            <v>54.09</v>
          </cell>
          <cell r="K142">
            <v>8237.28</v>
          </cell>
          <cell r="L142" t="str">
            <v>辛店镇人民政府</v>
          </cell>
        </row>
        <row r="143">
          <cell r="D143" t="str">
            <v>410422199910298668</v>
          </cell>
          <cell r="E143" t="str">
            <v>20221008-20251007</v>
          </cell>
          <cell r="F143">
            <v>5400</v>
          </cell>
          <cell r="G143">
            <v>1802.88</v>
          </cell>
          <cell r="H143">
            <v>0</v>
          </cell>
          <cell r="I143">
            <v>78.87</v>
          </cell>
          <cell r="J143">
            <v>54.09</v>
          </cell>
          <cell r="K143">
            <v>7335.84</v>
          </cell>
          <cell r="L143" t="str">
            <v>辛店镇人民政府</v>
          </cell>
        </row>
        <row r="144">
          <cell r="D144" t="str">
            <v>410426199902084016</v>
          </cell>
          <cell r="E144" t="str">
            <v>20221008-20251007</v>
          </cell>
          <cell r="F144">
            <v>5400</v>
          </cell>
          <cell r="G144">
            <v>1802.88</v>
          </cell>
          <cell r="H144">
            <v>901.44</v>
          </cell>
          <cell r="I144">
            <v>78.87</v>
          </cell>
          <cell r="J144">
            <v>54.09</v>
          </cell>
          <cell r="K144">
            <v>8237.28</v>
          </cell>
          <cell r="L144" t="str">
            <v>叶县委员会党史研究室</v>
          </cell>
        </row>
        <row r="145">
          <cell r="D145" t="str">
            <v>410422200305188140</v>
          </cell>
          <cell r="E145" t="str">
            <v>20221008-20251007</v>
          </cell>
          <cell r="F145">
            <v>5400</v>
          </cell>
          <cell r="G145">
            <v>1802.88</v>
          </cell>
          <cell r="H145">
            <v>901.44</v>
          </cell>
          <cell r="I145">
            <v>78.87</v>
          </cell>
          <cell r="J145">
            <v>54.09</v>
          </cell>
          <cell r="K145">
            <v>8237.28</v>
          </cell>
          <cell r="L145" t="str">
            <v>叶县环境保护局</v>
          </cell>
        </row>
        <row r="146">
          <cell r="D146" t="str">
            <v>410422200011159141</v>
          </cell>
          <cell r="E146" t="str">
            <v>20221008-20251007</v>
          </cell>
          <cell r="F146">
            <v>5400</v>
          </cell>
          <cell r="G146">
            <v>1802.88</v>
          </cell>
          <cell r="H146">
            <v>901.44</v>
          </cell>
          <cell r="I146">
            <v>78.87</v>
          </cell>
          <cell r="J146">
            <v>54.09</v>
          </cell>
          <cell r="K146">
            <v>8237.28</v>
          </cell>
          <cell r="L146" t="str">
            <v>叶县环境保护局</v>
          </cell>
        </row>
        <row r="147">
          <cell r="D147" t="str">
            <v>410422199908038138</v>
          </cell>
          <cell r="E147" t="str">
            <v>20221008-20251007</v>
          </cell>
          <cell r="F147">
            <v>5400</v>
          </cell>
          <cell r="G147">
            <v>1802.88</v>
          </cell>
          <cell r="H147">
            <v>901.44</v>
          </cell>
          <cell r="I147">
            <v>78.87</v>
          </cell>
          <cell r="J147">
            <v>54.09</v>
          </cell>
          <cell r="K147">
            <v>8237.28</v>
          </cell>
          <cell r="L147" t="str">
            <v>叶县环境保护局</v>
          </cell>
        </row>
        <row r="148">
          <cell r="D148" t="str">
            <v>410422199505191525</v>
          </cell>
          <cell r="E148" t="str">
            <v>20221001-20250930</v>
          </cell>
          <cell r="F148">
            <v>5400</v>
          </cell>
          <cell r="G148">
            <v>1802.88</v>
          </cell>
          <cell r="H148">
            <v>901.44</v>
          </cell>
          <cell r="I148">
            <v>78.87</v>
          </cell>
          <cell r="J148">
            <v>54.09</v>
          </cell>
          <cell r="K148">
            <v>8237.28</v>
          </cell>
          <cell r="L148" t="str">
            <v>叶县昆阳街道办事处</v>
          </cell>
        </row>
        <row r="149">
          <cell r="D149" t="str">
            <v>410422199911262843</v>
          </cell>
          <cell r="E149" t="str">
            <v>20241001-20270930</v>
          </cell>
          <cell r="F149">
            <v>5400</v>
          </cell>
          <cell r="G149">
            <v>1802.88</v>
          </cell>
          <cell r="H149">
            <v>901.44</v>
          </cell>
          <cell r="I149">
            <v>78.87</v>
          </cell>
          <cell r="J149">
            <v>54.09</v>
          </cell>
          <cell r="K149">
            <v>8237.28</v>
          </cell>
          <cell r="L149" t="str">
            <v>叶县县委办公室</v>
          </cell>
        </row>
        <row r="150">
          <cell r="D150" t="str">
            <v>410422200211270020</v>
          </cell>
          <cell r="E150" t="str">
            <v>20241001-20270930</v>
          </cell>
          <cell r="F150">
            <v>5400</v>
          </cell>
          <cell r="G150">
            <v>1802.88</v>
          </cell>
          <cell r="H150">
            <v>901.44</v>
          </cell>
          <cell r="I150">
            <v>78.87</v>
          </cell>
          <cell r="J150">
            <v>54.09</v>
          </cell>
          <cell r="K150">
            <v>8237.28</v>
          </cell>
          <cell r="L150" t="str">
            <v>叶县县委办公室</v>
          </cell>
        </row>
        <row r="151">
          <cell r="D151" t="str">
            <v>410422200111094365</v>
          </cell>
          <cell r="E151" t="str">
            <v>20241001-20270930</v>
          </cell>
          <cell r="F151">
            <v>5400</v>
          </cell>
          <cell r="G151">
            <v>1802.88</v>
          </cell>
          <cell r="H151">
            <v>901.44</v>
          </cell>
          <cell r="I151">
            <v>78.87</v>
          </cell>
          <cell r="J151">
            <v>54.09</v>
          </cell>
          <cell r="K151">
            <v>8237.28</v>
          </cell>
          <cell r="L151" t="str">
            <v>叶县县委办公室</v>
          </cell>
        </row>
        <row r="152">
          <cell r="D152" t="str">
            <v>410422200108300017</v>
          </cell>
          <cell r="E152" t="str">
            <v>20241001-20270930</v>
          </cell>
          <cell r="F152">
            <v>1800</v>
          </cell>
          <cell r="G152">
            <v>600.96</v>
          </cell>
          <cell r="H152">
            <v>300.48</v>
          </cell>
          <cell r="I152">
            <v>26.29</v>
          </cell>
          <cell r="J152">
            <v>18.03</v>
          </cell>
          <cell r="K152">
            <v>2745.76</v>
          </cell>
          <cell r="L152" t="str">
            <v>叶县县委办公室</v>
          </cell>
        </row>
        <row r="153">
          <cell r="D153" t="str">
            <v>41042220020827002X</v>
          </cell>
          <cell r="E153" t="str">
            <v>20241001-20270930</v>
          </cell>
          <cell r="F153">
            <v>5400</v>
          </cell>
          <cell r="G153">
            <v>1802.88</v>
          </cell>
          <cell r="H153">
            <v>901.44</v>
          </cell>
          <cell r="I153">
            <v>78.87</v>
          </cell>
          <cell r="J153">
            <v>54.09</v>
          </cell>
          <cell r="K153">
            <v>8237.28</v>
          </cell>
          <cell r="L153" t="str">
            <v>叶县信访局</v>
          </cell>
        </row>
        <row r="154">
          <cell r="D154" t="str">
            <v>41042220011014923X</v>
          </cell>
          <cell r="E154" t="str">
            <v>20241001-20270930</v>
          </cell>
          <cell r="F154">
            <v>5400</v>
          </cell>
          <cell r="G154">
            <v>1802.88</v>
          </cell>
          <cell r="H154">
            <v>901.44</v>
          </cell>
          <cell r="I154">
            <v>78.87</v>
          </cell>
          <cell r="J154">
            <v>54.09</v>
          </cell>
          <cell r="K154">
            <v>8237.28</v>
          </cell>
          <cell r="L154" t="str">
            <v>叶县信访局</v>
          </cell>
        </row>
        <row r="155">
          <cell r="D155" t="str">
            <v>410422200402102249</v>
          </cell>
          <cell r="E155" t="str">
            <v>20241001-20270930</v>
          </cell>
          <cell r="F155">
            <v>5400</v>
          </cell>
          <cell r="G155">
            <v>1802.88</v>
          </cell>
          <cell r="H155">
            <v>901.44</v>
          </cell>
          <cell r="I155">
            <v>78.87</v>
          </cell>
          <cell r="J155">
            <v>54.09</v>
          </cell>
          <cell r="K155">
            <v>8237.28</v>
          </cell>
          <cell r="L155" t="str">
            <v>叶县融媒体中心</v>
          </cell>
        </row>
        <row r="156">
          <cell r="D156" t="str">
            <v>410422200111101027</v>
          </cell>
          <cell r="E156" t="str">
            <v>20241001-20270930</v>
          </cell>
          <cell r="F156">
            <v>5400</v>
          </cell>
          <cell r="G156">
            <v>1802.88</v>
          </cell>
          <cell r="H156">
            <v>901.44</v>
          </cell>
          <cell r="I156">
            <v>78.87</v>
          </cell>
          <cell r="J156">
            <v>54.09</v>
          </cell>
          <cell r="K156">
            <v>8237.28</v>
          </cell>
          <cell r="L156" t="str">
            <v>叶县融媒体中心</v>
          </cell>
        </row>
        <row r="157">
          <cell r="D157" t="str">
            <v>410422200305129183</v>
          </cell>
          <cell r="E157" t="str">
            <v>20241001-20270930</v>
          </cell>
          <cell r="F157">
            <v>5400</v>
          </cell>
          <cell r="G157">
            <v>1802.88</v>
          </cell>
          <cell r="H157">
            <v>901.44</v>
          </cell>
          <cell r="I157">
            <v>78.87</v>
          </cell>
          <cell r="J157">
            <v>54.09</v>
          </cell>
          <cell r="K157">
            <v>8237.28</v>
          </cell>
          <cell r="L157" t="str">
            <v>叶县融媒体中心</v>
          </cell>
        </row>
        <row r="158">
          <cell r="D158" t="str">
            <v>410422200106150027</v>
          </cell>
          <cell r="E158" t="str">
            <v>20241001-20270930</v>
          </cell>
          <cell r="F158">
            <v>5400</v>
          </cell>
          <cell r="G158">
            <v>1802.88</v>
          </cell>
          <cell r="H158">
            <v>600.96</v>
          </cell>
          <cell r="I158">
            <v>78.87</v>
          </cell>
          <cell r="J158">
            <v>54.09</v>
          </cell>
          <cell r="K158">
            <v>7936.8</v>
          </cell>
          <cell r="L158" t="str">
            <v>叶县融媒体中心</v>
          </cell>
        </row>
        <row r="159">
          <cell r="D159" t="str">
            <v>410422200007150064</v>
          </cell>
          <cell r="E159" t="str">
            <v>20241001-20270930</v>
          </cell>
          <cell r="F159">
            <v>5400</v>
          </cell>
          <cell r="G159">
            <v>1802.88</v>
          </cell>
          <cell r="H159">
            <v>901.44</v>
          </cell>
          <cell r="I159">
            <v>78.87</v>
          </cell>
          <cell r="J159">
            <v>54.09</v>
          </cell>
          <cell r="K159">
            <v>8237.28</v>
          </cell>
          <cell r="L159" t="str">
            <v>叶县融媒体中心</v>
          </cell>
        </row>
        <row r="160">
          <cell r="D160" t="str">
            <v>410422200004161024</v>
          </cell>
          <cell r="E160" t="str">
            <v>20241001-20270930</v>
          </cell>
          <cell r="F160">
            <v>5400</v>
          </cell>
          <cell r="G160">
            <v>1802.88</v>
          </cell>
          <cell r="H160">
            <v>901.44</v>
          </cell>
          <cell r="I160">
            <v>78.87</v>
          </cell>
          <cell r="J160">
            <v>54.09</v>
          </cell>
          <cell r="K160">
            <v>8237.28</v>
          </cell>
          <cell r="L160" t="str">
            <v>叶县融媒体中心</v>
          </cell>
        </row>
        <row r="161">
          <cell r="D161" t="str">
            <v>410422199711071858</v>
          </cell>
          <cell r="E161" t="str">
            <v>20241001-20270930</v>
          </cell>
          <cell r="F161">
            <v>5400</v>
          </cell>
          <cell r="G161">
            <v>1802.88</v>
          </cell>
          <cell r="H161">
            <v>901.44</v>
          </cell>
          <cell r="I161">
            <v>78.87</v>
          </cell>
          <cell r="J161">
            <v>54.09</v>
          </cell>
          <cell r="K161">
            <v>8237.28</v>
          </cell>
          <cell r="L161" t="str">
            <v>叶县马庄回族乡</v>
          </cell>
        </row>
        <row r="162">
          <cell r="D162" t="str">
            <v>410422200210040020</v>
          </cell>
          <cell r="E162" t="str">
            <v>20241001-20270930</v>
          </cell>
          <cell r="F162">
            <v>5400</v>
          </cell>
          <cell r="G162">
            <v>1802.88</v>
          </cell>
          <cell r="H162">
            <v>901.44</v>
          </cell>
          <cell r="I162">
            <v>78.87</v>
          </cell>
          <cell r="J162">
            <v>54.09</v>
          </cell>
          <cell r="K162">
            <v>8237.28</v>
          </cell>
          <cell r="L162" t="str">
            <v>叶县马庄回族乡</v>
          </cell>
        </row>
        <row r="163">
          <cell r="D163" t="str">
            <v>410422200101050035</v>
          </cell>
          <cell r="E163" t="str">
            <v>20241001-20270930</v>
          </cell>
          <cell r="F163">
            <v>5400</v>
          </cell>
          <cell r="G163">
            <v>1802.88</v>
          </cell>
          <cell r="H163">
            <v>901.44</v>
          </cell>
          <cell r="I163">
            <v>78.87</v>
          </cell>
          <cell r="J163">
            <v>54.09</v>
          </cell>
          <cell r="K163">
            <v>8237.28</v>
          </cell>
          <cell r="L163" t="str">
            <v>叶县昆阳街道办事处</v>
          </cell>
        </row>
        <row r="164">
          <cell r="D164" t="str">
            <v>410422199812121033</v>
          </cell>
          <cell r="E164" t="str">
            <v>20241001-20270930</v>
          </cell>
          <cell r="F164">
            <v>5400</v>
          </cell>
          <cell r="G164">
            <v>1802.88</v>
          </cell>
          <cell r="H164">
            <v>901.44</v>
          </cell>
          <cell r="I164">
            <v>78.87</v>
          </cell>
          <cell r="J164">
            <v>54.09</v>
          </cell>
          <cell r="K164">
            <v>8237.28</v>
          </cell>
          <cell r="L164" t="str">
            <v>叶县昆阳街道办事处</v>
          </cell>
        </row>
        <row r="165">
          <cell r="D165" t="str">
            <v>410422200101030077</v>
          </cell>
          <cell r="E165" t="str">
            <v>20241001-20270930</v>
          </cell>
          <cell r="F165">
            <v>5400</v>
          </cell>
          <cell r="G165">
            <v>1802.88</v>
          </cell>
          <cell r="H165">
            <v>901.44</v>
          </cell>
          <cell r="I165">
            <v>78.87</v>
          </cell>
          <cell r="J165">
            <v>54.09</v>
          </cell>
          <cell r="K165">
            <v>8237.28</v>
          </cell>
          <cell r="L165" t="str">
            <v>叶县科学技术协会</v>
          </cell>
        </row>
        <row r="166">
          <cell r="D166" t="str">
            <v>410422200203300023</v>
          </cell>
          <cell r="E166" t="str">
            <v>20241001-20270930</v>
          </cell>
          <cell r="F166">
            <v>5400</v>
          </cell>
          <cell r="G166">
            <v>1802.88</v>
          </cell>
          <cell r="H166">
            <v>901.44</v>
          </cell>
          <cell r="I166">
            <v>78.87</v>
          </cell>
          <cell r="J166">
            <v>54.09</v>
          </cell>
          <cell r="K166">
            <v>8237.28</v>
          </cell>
          <cell r="L166" t="str">
            <v>叶县科学技术协会</v>
          </cell>
        </row>
        <row r="167">
          <cell r="D167" t="str">
            <v>410422200101310028</v>
          </cell>
          <cell r="E167" t="str">
            <v>20241001-20270930</v>
          </cell>
          <cell r="F167">
            <v>5400</v>
          </cell>
          <cell r="G167">
            <v>1802.88</v>
          </cell>
          <cell r="H167">
            <v>901.44</v>
          </cell>
          <cell r="I167">
            <v>78.87</v>
          </cell>
          <cell r="J167">
            <v>54.09</v>
          </cell>
          <cell r="K167">
            <v>8237.28</v>
          </cell>
          <cell r="L167" t="str">
            <v>叶县环境保护局</v>
          </cell>
        </row>
        <row r="168">
          <cell r="D168" t="str">
            <v>410422200301183828</v>
          </cell>
          <cell r="E168" t="str">
            <v>20241001-20270930</v>
          </cell>
          <cell r="F168">
            <v>1800</v>
          </cell>
          <cell r="G168">
            <v>600.96</v>
          </cell>
          <cell r="H168">
            <v>300.48</v>
          </cell>
          <cell r="I168">
            <v>26.29</v>
          </cell>
          <cell r="J168">
            <v>18.03</v>
          </cell>
          <cell r="K168">
            <v>2745.76</v>
          </cell>
          <cell r="L168" t="str">
            <v>叶县环境保护局</v>
          </cell>
        </row>
        <row r="169">
          <cell r="D169" t="str">
            <v>410422200312091048</v>
          </cell>
          <cell r="E169" t="str">
            <v>20241001-20270930</v>
          </cell>
          <cell r="F169">
            <v>5400</v>
          </cell>
          <cell r="G169">
            <v>1802.88</v>
          </cell>
          <cell r="H169">
            <v>901.44</v>
          </cell>
          <cell r="I169">
            <v>78.87</v>
          </cell>
          <cell r="J169">
            <v>54.09</v>
          </cell>
          <cell r="K169">
            <v>8237.28</v>
          </cell>
          <cell r="L169" t="str">
            <v>叶县环境保护局</v>
          </cell>
        </row>
        <row r="170">
          <cell r="D170" t="str">
            <v>411621199907164648</v>
          </cell>
          <cell r="E170" t="str">
            <v>20241001-20270930</v>
          </cell>
          <cell r="F170">
            <v>5400</v>
          </cell>
          <cell r="G170">
            <v>1802.88</v>
          </cell>
          <cell r="H170">
            <v>901.44</v>
          </cell>
          <cell r="I170">
            <v>78.87</v>
          </cell>
          <cell r="J170">
            <v>54.09</v>
          </cell>
          <cell r="K170">
            <v>8237.28</v>
          </cell>
          <cell r="L170" t="str">
            <v>叶县人大常委会</v>
          </cell>
        </row>
        <row r="171">
          <cell r="D171" t="str">
            <v>410422200109060027</v>
          </cell>
          <cell r="E171" t="str">
            <v>20241001-20270930</v>
          </cell>
          <cell r="F171">
            <v>5400</v>
          </cell>
          <cell r="G171">
            <v>1802.88</v>
          </cell>
          <cell r="H171">
            <v>600.96</v>
          </cell>
          <cell r="I171">
            <v>78.87</v>
          </cell>
          <cell r="J171">
            <v>54.09</v>
          </cell>
          <cell r="K171">
            <v>7936.8</v>
          </cell>
          <cell r="L171" t="str">
            <v>叶县人大常委会</v>
          </cell>
        </row>
        <row r="172">
          <cell r="D172" t="str">
            <v>410422200010051032</v>
          </cell>
          <cell r="E172" t="str">
            <v>20241001-20270930</v>
          </cell>
          <cell r="F172">
            <v>5400</v>
          </cell>
          <cell r="G172">
            <v>1802.88</v>
          </cell>
          <cell r="H172">
            <v>600.96</v>
          </cell>
          <cell r="I172">
            <v>78.87</v>
          </cell>
          <cell r="J172">
            <v>54.09</v>
          </cell>
          <cell r="K172">
            <v>7936.8</v>
          </cell>
          <cell r="L172" t="str">
            <v>叶县县委办公室</v>
          </cell>
        </row>
        <row r="173">
          <cell r="D173" t="str">
            <v>410422200103230021</v>
          </cell>
          <cell r="E173" t="str">
            <v>20221008-20251007</v>
          </cell>
          <cell r="F173">
            <v>5400</v>
          </cell>
          <cell r="G173">
            <v>1802.88</v>
          </cell>
          <cell r="H173">
            <v>901.44</v>
          </cell>
          <cell r="I173">
            <v>78.87</v>
          </cell>
          <cell r="J173">
            <v>36.06</v>
          </cell>
          <cell r="K173">
            <v>8219.25</v>
          </cell>
          <cell r="L173" t="str">
            <v>叶县文化广电和旅游局</v>
          </cell>
        </row>
        <row r="174">
          <cell r="D174" t="str">
            <v>410422200110300024</v>
          </cell>
          <cell r="E174" t="str">
            <v>20221008-20251007</v>
          </cell>
          <cell r="F174">
            <v>5400</v>
          </cell>
          <cell r="G174">
            <v>1802.88</v>
          </cell>
          <cell r="H174">
            <v>901.44</v>
          </cell>
          <cell r="I174">
            <v>78.87</v>
          </cell>
          <cell r="J174">
            <v>36.06</v>
          </cell>
          <cell r="K174">
            <v>8219.25</v>
          </cell>
          <cell r="L174" t="str">
            <v>叶县文化广电和旅游局</v>
          </cell>
        </row>
        <row r="175">
          <cell r="D175" t="str">
            <v>410422199704182226</v>
          </cell>
          <cell r="E175" t="str">
            <v>20221008-20251007</v>
          </cell>
          <cell r="F175">
            <v>5400</v>
          </cell>
          <cell r="G175">
            <v>1802.88</v>
          </cell>
          <cell r="H175">
            <v>901.44</v>
          </cell>
          <cell r="I175">
            <v>78.87</v>
          </cell>
          <cell r="J175">
            <v>36.06</v>
          </cell>
          <cell r="K175">
            <v>8219.25</v>
          </cell>
          <cell r="L175" t="str">
            <v>叶县文化广电和旅游局</v>
          </cell>
        </row>
        <row r="176">
          <cell r="D176" t="str">
            <v>41042219990515001X</v>
          </cell>
          <cell r="E176" t="str">
            <v>20221008-20251007</v>
          </cell>
          <cell r="F176">
            <v>5400</v>
          </cell>
          <cell r="G176">
            <v>1802.88</v>
          </cell>
          <cell r="H176">
            <v>901.44</v>
          </cell>
          <cell r="I176">
            <v>78.87</v>
          </cell>
          <cell r="J176">
            <v>36.06</v>
          </cell>
          <cell r="K176">
            <v>8219.25</v>
          </cell>
          <cell r="L176" t="str">
            <v>叶县文化广电和旅游局</v>
          </cell>
        </row>
        <row r="177">
          <cell r="D177" t="str">
            <v>410422199912137024</v>
          </cell>
          <cell r="E177" t="str">
            <v>20221008-20251007</v>
          </cell>
          <cell r="F177">
            <v>5400</v>
          </cell>
          <cell r="G177">
            <v>1802.88</v>
          </cell>
          <cell r="H177">
            <v>901.44</v>
          </cell>
          <cell r="I177">
            <v>78.87</v>
          </cell>
          <cell r="J177">
            <v>36.06</v>
          </cell>
          <cell r="K177">
            <v>8219.25</v>
          </cell>
          <cell r="L177" t="str">
            <v>叶县文化广电和旅游局</v>
          </cell>
        </row>
        <row r="178">
          <cell r="D178" t="str">
            <v>410422200004270044</v>
          </cell>
          <cell r="E178" t="str">
            <v>20221008-20251007</v>
          </cell>
          <cell r="F178">
            <v>5400</v>
          </cell>
          <cell r="G178">
            <v>1802.88</v>
          </cell>
          <cell r="H178">
            <v>901.44</v>
          </cell>
          <cell r="I178">
            <v>78.87</v>
          </cell>
          <cell r="J178">
            <v>36.06</v>
          </cell>
          <cell r="K178">
            <v>8219.25</v>
          </cell>
          <cell r="L178" t="str">
            <v>叶县文化广电和旅游局</v>
          </cell>
        </row>
        <row r="179">
          <cell r="D179" t="str">
            <v>410422199911178203</v>
          </cell>
          <cell r="E179" t="str">
            <v>20221008-20251007</v>
          </cell>
          <cell r="F179">
            <v>5400</v>
          </cell>
          <cell r="G179">
            <v>1802.88</v>
          </cell>
          <cell r="H179">
            <v>901.44</v>
          </cell>
          <cell r="I179">
            <v>78.87</v>
          </cell>
          <cell r="J179">
            <v>36.06</v>
          </cell>
          <cell r="K179">
            <v>8219.25</v>
          </cell>
          <cell r="L179" t="str">
            <v>叶县文化广电和旅游局</v>
          </cell>
        </row>
        <row r="180">
          <cell r="D180" t="str">
            <v>410422200011057620</v>
          </cell>
          <cell r="E180" t="str">
            <v>20221008-20251007</v>
          </cell>
          <cell r="F180">
            <v>5400</v>
          </cell>
          <cell r="G180">
            <v>1802.88</v>
          </cell>
          <cell r="H180">
            <v>901.44</v>
          </cell>
          <cell r="I180">
            <v>78.87</v>
          </cell>
          <cell r="J180">
            <v>36.06</v>
          </cell>
          <cell r="K180">
            <v>8219.25</v>
          </cell>
          <cell r="L180" t="str">
            <v>叶县文化广电和旅游局</v>
          </cell>
        </row>
        <row r="181">
          <cell r="D181" t="str">
            <v>41042219991222008X</v>
          </cell>
          <cell r="E181" t="str">
            <v>20221008-20251007</v>
          </cell>
          <cell r="F181">
            <v>5400</v>
          </cell>
          <cell r="G181">
            <v>1802.88</v>
          </cell>
          <cell r="H181">
            <v>901.44</v>
          </cell>
          <cell r="I181">
            <v>78.87</v>
          </cell>
          <cell r="J181">
            <v>36.06</v>
          </cell>
          <cell r="K181">
            <v>8219.25</v>
          </cell>
          <cell r="L181" t="str">
            <v>叶县文化广电和旅游局</v>
          </cell>
        </row>
        <row r="182">
          <cell r="D182" t="str">
            <v>410422199909080047</v>
          </cell>
          <cell r="E182" t="str">
            <v>20221008-20251007</v>
          </cell>
          <cell r="F182">
            <v>5400</v>
          </cell>
          <cell r="G182">
            <v>1802.88</v>
          </cell>
          <cell r="H182">
            <v>901.44</v>
          </cell>
          <cell r="I182">
            <v>78.87</v>
          </cell>
          <cell r="J182">
            <v>36.06</v>
          </cell>
          <cell r="K182">
            <v>8219.25</v>
          </cell>
          <cell r="L182" t="str">
            <v>叶县社会保险中心</v>
          </cell>
        </row>
        <row r="183">
          <cell r="D183" t="str">
            <v>410422200106062238</v>
          </cell>
          <cell r="E183" t="str">
            <v>20221008-20251007</v>
          </cell>
          <cell r="F183">
            <v>5400</v>
          </cell>
          <cell r="G183">
            <v>1802.88</v>
          </cell>
          <cell r="H183">
            <v>901.44</v>
          </cell>
          <cell r="I183">
            <v>78.87</v>
          </cell>
          <cell r="J183">
            <v>36.06</v>
          </cell>
          <cell r="K183">
            <v>8219.25</v>
          </cell>
          <cell r="L183" t="str">
            <v>叶县社会保险中心</v>
          </cell>
        </row>
        <row r="184">
          <cell r="D184" t="str">
            <v>412825200006272521</v>
          </cell>
          <cell r="E184" t="str">
            <v>20221008-20251007</v>
          </cell>
          <cell r="F184">
            <v>5400</v>
          </cell>
          <cell r="G184">
            <v>1802.88</v>
          </cell>
          <cell r="H184">
            <v>901.44</v>
          </cell>
          <cell r="I184">
            <v>78.87</v>
          </cell>
          <cell r="J184">
            <v>36.06</v>
          </cell>
          <cell r="K184">
            <v>8219.25</v>
          </cell>
          <cell r="L184" t="str">
            <v>叶县社会保险中心</v>
          </cell>
        </row>
        <row r="185">
          <cell r="D185" t="str">
            <v>410422200011098123</v>
          </cell>
          <cell r="E185" t="str">
            <v>20221008-20251007</v>
          </cell>
          <cell r="F185">
            <v>5400</v>
          </cell>
          <cell r="G185">
            <v>1802.88</v>
          </cell>
          <cell r="H185">
            <v>901.44</v>
          </cell>
          <cell r="I185">
            <v>78.87</v>
          </cell>
          <cell r="J185">
            <v>36.06</v>
          </cell>
          <cell r="K185">
            <v>8219.25</v>
          </cell>
          <cell r="L185" t="str">
            <v>叶县融媒体中心</v>
          </cell>
        </row>
        <row r="186">
          <cell r="D186" t="str">
            <v>410422200009209189</v>
          </cell>
          <cell r="E186" t="str">
            <v>20221008-20251007</v>
          </cell>
          <cell r="F186">
            <v>5400</v>
          </cell>
          <cell r="G186">
            <v>1802.88</v>
          </cell>
          <cell r="H186">
            <v>901.44</v>
          </cell>
          <cell r="I186">
            <v>78.87</v>
          </cell>
          <cell r="J186">
            <v>36.06</v>
          </cell>
          <cell r="K186">
            <v>8219.25</v>
          </cell>
          <cell r="L186" t="str">
            <v>叶县融媒体中心</v>
          </cell>
        </row>
        <row r="187">
          <cell r="D187" t="str">
            <v>410422199807168646</v>
          </cell>
          <cell r="E187" t="str">
            <v>20221008-20251007</v>
          </cell>
          <cell r="F187">
            <v>5400</v>
          </cell>
          <cell r="G187">
            <v>1802.88</v>
          </cell>
          <cell r="H187">
            <v>901.44</v>
          </cell>
          <cell r="I187">
            <v>78.87</v>
          </cell>
          <cell r="J187">
            <v>36.06</v>
          </cell>
          <cell r="K187">
            <v>8219.25</v>
          </cell>
          <cell r="L187" t="str">
            <v>叶县任店镇人民政府</v>
          </cell>
        </row>
        <row r="188">
          <cell r="D188" t="str">
            <v>410422200003030030</v>
          </cell>
          <cell r="E188" t="str">
            <v>20221008-20251007</v>
          </cell>
          <cell r="F188">
            <v>5400</v>
          </cell>
          <cell r="G188">
            <v>1802.88</v>
          </cell>
          <cell r="H188">
            <v>901.44</v>
          </cell>
          <cell r="I188">
            <v>78.87</v>
          </cell>
          <cell r="J188">
            <v>36.06</v>
          </cell>
          <cell r="K188">
            <v>8219.25</v>
          </cell>
          <cell r="L188" t="str">
            <v>叶县劳动就业服务中心</v>
          </cell>
        </row>
        <row r="189">
          <cell r="D189" t="str">
            <v>41042220020526541X</v>
          </cell>
          <cell r="E189" t="str">
            <v>20221008-20251007</v>
          </cell>
          <cell r="F189">
            <v>5400</v>
          </cell>
          <cell r="G189">
            <v>1802.88</v>
          </cell>
          <cell r="H189">
            <v>901.44</v>
          </cell>
          <cell r="I189">
            <v>78.87</v>
          </cell>
          <cell r="J189">
            <v>36.06</v>
          </cell>
          <cell r="K189">
            <v>8219.25</v>
          </cell>
          <cell r="L189" t="str">
            <v>叶县劳动就业服务中心</v>
          </cell>
        </row>
        <row r="190">
          <cell r="D190" t="str">
            <v>410422197806205944</v>
          </cell>
          <cell r="E190" t="str">
            <v>20220505-20250504</v>
          </cell>
          <cell r="F190">
            <v>5400</v>
          </cell>
          <cell r="G190">
            <v>1802.88</v>
          </cell>
          <cell r="H190">
            <v>901.44</v>
          </cell>
          <cell r="I190">
            <v>78.87</v>
          </cell>
          <cell r="J190">
            <v>36.06</v>
          </cell>
          <cell r="K190">
            <v>8219.25</v>
          </cell>
          <cell r="L190" t="str">
            <v>叶县人力资源和社会保障局</v>
          </cell>
        </row>
        <row r="191">
          <cell r="D191" t="str">
            <v>410422200111225935</v>
          </cell>
          <cell r="E191" t="str">
            <v>20241001-20270930</v>
          </cell>
          <cell r="F191">
            <v>5400</v>
          </cell>
          <cell r="G191">
            <v>1802.88</v>
          </cell>
          <cell r="H191">
            <v>901.44</v>
          </cell>
          <cell r="I191">
            <v>78.87</v>
          </cell>
          <cell r="J191">
            <v>36.06</v>
          </cell>
          <cell r="K191">
            <v>8219.25</v>
          </cell>
          <cell r="L191" t="str">
            <v>叶县龙泉镇人民政府</v>
          </cell>
        </row>
        <row r="192">
          <cell r="D192" t="str">
            <v>410422200004125429</v>
          </cell>
          <cell r="E192" t="str">
            <v>20241001-20270930</v>
          </cell>
          <cell r="F192">
            <v>3600</v>
          </cell>
          <cell r="G192">
            <v>1201.92</v>
          </cell>
          <cell r="H192">
            <v>600.96</v>
          </cell>
          <cell r="I192">
            <v>52.58</v>
          </cell>
          <cell r="J192">
            <v>24.04</v>
          </cell>
          <cell r="K192">
            <v>5479.5</v>
          </cell>
          <cell r="L192" t="str">
            <v>叶县龙泉镇人民政府</v>
          </cell>
        </row>
        <row r="193">
          <cell r="D193" t="str">
            <v>410422199812016022</v>
          </cell>
          <cell r="E193" t="str">
            <v>20241001-20270930</v>
          </cell>
          <cell r="F193">
            <v>5400</v>
          </cell>
          <cell r="G193">
            <v>1802.88</v>
          </cell>
          <cell r="H193">
            <v>901.44</v>
          </cell>
          <cell r="I193">
            <v>78.87</v>
          </cell>
          <cell r="J193">
            <v>36.06</v>
          </cell>
          <cell r="K193">
            <v>8219.25</v>
          </cell>
          <cell r="L193" t="str">
            <v>叶县仙台镇人民政府</v>
          </cell>
        </row>
        <row r="194">
          <cell r="D194" t="str">
            <v>410482200110174423</v>
          </cell>
          <cell r="E194" t="str">
            <v>20241001-20270930</v>
          </cell>
          <cell r="F194">
            <v>5400</v>
          </cell>
          <cell r="G194">
            <v>1802.88</v>
          </cell>
          <cell r="H194">
            <v>901.44</v>
          </cell>
          <cell r="I194">
            <v>78.87</v>
          </cell>
          <cell r="J194">
            <v>36.06</v>
          </cell>
          <cell r="K194">
            <v>8219.25</v>
          </cell>
          <cell r="L194" t="str">
            <v>叶县仙台镇人民政府</v>
          </cell>
        </row>
        <row r="195">
          <cell r="D195" t="str">
            <v>410422200403280020</v>
          </cell>
          <cell r="E195" t="str">
            <v>20241001-20270930</v>
          </cell>
          <cell r="F195">
            <v>5400</v>
          </cell>
          <cell r="G195">
            <v>1802.88</v>
          </cell>
          <cell r="H195">
            <v>901.44</v>
          </cell>
          <cell r="I195">
            <v>78.87</v>
          </cell>
          <cell r="J195">
            <v>36.06</v>
          </cell>
          <cell r="K195">
            <v>8219.25</v>
          </cell>
          <cell r="L195" t="str">
            <v>叶县仙台镇人民政府</v>
          </cell>
        </row>
        <row r="196">
          <cell r="D196" t="str">
            <v>410422196806295957</v>
          </cell>
          <cell r="E196" t="str">
            <v>20241001-20270930</v>
          </cell>
          <cell r="F196">
            <v>5400</v>
          </cell>
          <cell r="G196">
            <v>1802.88</v>
          </cell>
          <cell r="H196">
            <v>901.44</v>
          </cell>
          <cell r="I196">
            <v>78.87</v>
          </cell>
          <cell r="J196">
            <v>36.06</v>
          </cell>
          <cell r="K196">
            <v>8219.25</v>
          </cell>
          <cell r="L196" t="str">
            <v>叶县仙台镇人民政府</v>
          </cell>
        </row>
        <row r="197">
          <cell r="D197" t="str">
            <v>410422197812138709</v>
          </cell>
          <cell r="E197" t="str">
            <v>20241001-20270930</v>
          </cell>
          <cell r="F197">
            <v>5400</v>
          </cell>
          <cell r="G197">
            <v>1802.88</v>
          </cell>
          <cell r="H197">
            <v>901.44</v>
          </cell>
          <cell r="I197">
            <v>78.87</v>
          </cell>
          <cell r="J197">
            <v>36.06</v>
          </cell>
          <cell r="K197">
            <v>8219.25</v>
          </cell>
          <cell r="L197" t="str">
            <v>叶县仙台镇人民政府</v>
          </cell>
        </row>
        <row r="198">
          <cell r="D198" t="str">
            <v>410422199911138228</v>
          </cell>
          <cell r="E198" t="str">
            <v>20241001-20270930</v>
          </cell>
          <cell r="F198">
            <v>5400</v>
          </cell>
          <cell r="G198">
            <v>1802.88</v>
          </cell>
          <cell r="H198">
            <v>901.44</v>
          </cell>
          <cell r="I198">
            <v>78.87</v>
          </cell>
          <cell r="J198">
            <v>36.06</v>
          </cell>
          <cell r="K198">
            <v>8219.25</v>
          </cell>
          <cell r="L198" t="str">
            <v>叶县文化广电和旅游局</v>
          </cell>
        </row>
        <row r="199">
          <cell r="D199" t="str">
            <v>410422200004107028</v>
          </cell>
          <cell r="E199" t="str">
            <v>20241001-20270930</v>
          </cell>
          <cell r="F199">
            <v>5400</v>
          </cell>
          <cell r="G199">
            <v>1802.88</v>
          </cell>
          <cell r="H199">
            <v>901.44</v>
          </cell>
          <cell r="I199">
            <v>78.87</v>
          </cell>
          <cell r="J199">
            <v>36.06</v>
          </cell>
          <cell r="K199">
            <v>8219.25</v>
          </cell>
          <cell r="L199" t="str">
            <v>叶县文化广电和旅游局</v>
          </cell>
        </row>
        <row r="200">
          <cell r="D200" t="str">
            <v>410482199805218220</v>
          </cell>
          <cell r="E200" t="str">
            <v>20240930-20270929</v>
          </cell>
          <cell r="F200">
            <v>5400</v>
          </cell>
          <cell r="G200">
            <v>1802.88</v>
          </cell>
          <cell r="H200">
            <v>901.44</v>
          </cell>
          <cell r="I200">
            <v>78.87</v>
          </cell>
          <cell r="J200">
            <v>36.06</v>
          </cell>
          <cell r="K200">
            <v>8219.25</v>
          </cell>
          <cell r="L200" t="str">
            <v>叶县文化广电和旅游局</v>
          </cell>
        </row>
        <row r="201">
          <cell r="D201" t="str">
            <v>410481200110079024</v>
          </cell>
          <cell r="E201" t="str">
            <v>20240930-20270929</v>
          </cell>
          <cell r="F201">
            <v>5400</v>
          </cell>
          <cell r="G201">
            <v>1802.88</v>
          </cell>
          <cell r="H201">
            <v>901.44</v>
          </cell>
          <cell r="I201">
            <v>78.87</v>
          </cell>
          <cell r="J201">
            <v>36.06</v>
          </cell>
          <cell r="K201">
            <v>8219.25</v>
          </cell>
          <cell r="L201" t="str">
            <v>叶县文化广电和旅游局</v>
          </cell>
        </row>
        <row r="202">
          <cell r="D202" t="str">
            <v>410422200005163320</v>
          </cell>
          <cell r="E202" t="str">
            <v>20240930-20270929</v>
          </cell>
          <cell r="F202">
            <v>5400</v>
          </cell>
          <cell r="G202">
            <v>1802.88</v>
          </cell>
          <cell r="H202">
            <v>901.44</v>
          </cell>
          <cell r="I202">
            <v>78.87</v>
          </cell>
          <cell r="J202">
            <v>36.06</v>
          </cell>
          <cell r="K202">
            <v>8219.25</v>
          </cell>
          <cell r="L202" t="str">
            <v>叶县文化广电和旅游局</v>
          </cell>
        </row>
        <row r="203">
          <cell r="D203" t="str">
            <v>410422200110020022</v>
          </cell>
          <cell r="E203" t="str">
            <v>20240930-20270929</v>
          </cell>
          <cell r="F203">
            <v>5400</v>
          </cell>
          <cell r="G203">
            <v>1802.88</v>
          </cell>
          <cell r="H203">
            <v>901.44</v>
          </cell>
          <cell r="I203">
            <v>78.87</v>
          </cell>
          <cell r="J203">
            <v>36.06</v>
          </cell>
          <cell r="K203">
            <v>8219.25</v>
          </cell>
          <cell r="L203" t="str">
            <v>叶县文化广电和旅游局</v>
          </cell>
        </row>
        <row r="204">
          <cell r="D204" t="str">
            <v>41042219991123106X</v>
          </cell>
          <cell r="E204" t="str">
            <v>20240930-20270929</v>
          </cell>
          <cell r="F204">
            <v>5400</v>
          </cell>
          <cell r="G204">
            <v>1802.88</v>
          </cell>
          <cell r="H204">
            <v>901.44</v>
          </cell>
          <cell r="I204">
            <v>78.87</v>
          </cell>
          <cell r="J204">
            <v>36.06</v>
          </cell>
          <cell r="K204">
            <v>8219.25</v>
          </cell>
          <cell r="L204" t="str">
            <v>叶县文化广电和旅游局</v>
          </cell>
        </row>
        <row r="205">
          <cell r="D205" t="str">
            <v>410422200005019206</v>
          </cell>
          <cell r="E205" t="str">
            <v>20240930-20270929</v>
          </cell>
          <cell r="F205">
            <v>5400</v>
          </cell>
          <cell r="G205">
            <v>1802.88</v>
          </cell>
          <cell r="H205">
            <v>901.44</v>
          </cell>
          <cell r="I205">
            <v>78.87</v>
          </cell>
          <cell r="J205">
            <v>36.06</v>
          </cell>
          <cell r="K205">
            <v>8219.25</v>
          </cell>
          <cell r="L205" t="str">
            <v>叶县文化广电和旅游局</v>
          </cell>
        </row>
        <row r="206">
          <cell r="D206" t="str">
            <v>410422200003067626</v>
          </cell>
          <cell r="E206" t="str">
            <v>20240930-20270929</v>
          </cell>
          <cell r="F206">
            <v>5400</v>
          </cell>
          <cell r="G206">
            <v>1802.88</v>
          </cell>
          <cell r="H206">
            <v>901.44</v>
          </cell>
          <cell r="I206">
            <v>78.87</v>
          </cell>
          <cell r="J206">
            <v>36.06</v>
          </cell>
          <cell r="K206">
            <v>8219.25</v>
          </cell>
          <cell r="L206" t="str">
            <v>叶县文化广电和旅游局</v>
          </cell>
        </row>
        <row r="207">
          <cell r="D207" t="str">
            <v>410422200008279177</v>
          </cell>
          <cell r="E207" t="str">
            <v>20241001-20270930</v>
          </cell>
          <cell r="F207">
            <v>5400</v>
          </cell>
          <cell r="G207">
            <v>1802.88</v>
          </cell>
          <cell r="H207">
            <v>901.44</v>
          </cell>
          <cell r="I207">
            <v>78.87</v>
          </cell>
          <cell r="J207">
            <v>36.06</v>
          </cell>
          <cell r="K207">
            <v>8219.25</v>
          </cell>
          <cell r="L207" t="str">
            <v>叶县人力资源和社会保障局</v>
          </cell>
        </row>
        <row r="208">
          <cell r="D208" t="str">
            <v>410422200001219163</v>
          </cell>
          <cell r="E208" t="str">
            <v>20241001-20270930</v>
          </cell>
          <cell r="F208">
            <v>5400</v>
          </cell>
          <cell r="G208">
            <v>1802.88</v>
          </cell>
          <cell r="H208">
            <v>901.44</v>
          </cell>
          <cell r="I208">
            <v>78.87</v>
          </cell>
          <cell r="J208">
            <v>36.06</v>
          </cell>
          <cell r="K208">
            <v>8219.25</v>
          </cell>
          <cell r="L208" t="str">
            <v>叶县人力资源和社会保障局</v>
          </cell>
        </row>
        <row r="209">
          <cell r="D209" t="str">
            <v>410422200102258129</v>
          </cell>
          <cell r="E209" t="str">
            <v>20241001-20270930</v>
          </cell>
          <cell r="F209">
            <v>5400</v>
          </cell>
          <cell r="G209">
            <v>1802.88</v>
          </cell>
          <cell r="H209">
            <v>901.44</v>
          </cell>
          <cell r="I209">
            <v>78.87</v>
          </cell>
          <cell r="J209">
            <v>36.06</v>
          </cell>
          <cell r="K209">
            <v>8219.25</v>
          </cell>
          <cell r="L209" t="str">
            <v>叶县机关事务服务中心</v>
          </cell>
        </row>
        <row r="210">
          <cell r="D210" t="str">
            <v>410422200104227043</v>
          </cell>
          <cell r="E210" t="str">
            <v>20241001-20270930</v>
          </cell>
          <cell r="F210">
            <v>5400</v>
          </cell>
          <cell r="G210">
            <v>1802.88</v>
          </cell>
          <cell r="H210">
            <v>901.44</v>
          </cell>
          <cell r="I210">
            <v>78.87</v>
          </cell>
          <cell r="J210">
            <v>36.06</v>
          </cell>
          <cell r="K210">
            <v>8219.25</v>
          </cell>
          <cell r="L210" t="str">
            <v>叶县机关事务服务中心</v>
          </cell>
        </row>
        <row r="211">
          <cell r="D211" t="str">
            <v>410402199911175568</v>
          </cell>
          <cell r="E211" t="str">
            <v>20241001-20270930</v>
          </cell>
          <cell r="F211">
            <v>5400</v>
          </cell>
          <cell r="G211">
            <v>1802.88</v>
          </cell>
          <cell r="H211">
            <v>901.44</v>
          </cell>
          <cell r="I211">
            <v>78.87</v>
          </cell>
          <cell r="J211">
            <v>36.06</v>
          </cell>
          <cell r="K211">
            <v>8219.25</v>
          </cell>
          <cell r="L211" t="str">
            <v>叶县医疗保障保局</v>
          </cell>
        </row>
        <row r="212">
          <cell r="D212" t="str">
            <v>410422200103015946</v>
          </cell>
          <cell r="E212" t="str">
            <v>20241001-20270930</v>
          </cell>
          <cell r="F212">
            <v>5400</v>
          </cell>
          <cell r="G212">
            <v>1802.88</v>
          </cell>
          <cell r="H212">
            <v>901.44</v>
          </cell>
          <cell r="I212">
            <v>78.87</v>
          </cell>
          <cell r="J212">
            <v>36.06</v>
          </cell>
          <cell r="K212">
            <v>8219.25</v>
          </cell>
          <cell r="L212" t="str">
            <v>叶县医疗保障保局</v>
          </cell>
        </row>
        <row r="213">
          <cell r="D213" t="str">
            <v>410422200301170023</v>
          </cell>
          <cell r="E213" t="str">
            <v>20241001-20270930</v>
          </cell>
          <cell r="F213">
            <v>5400</v>
          </cell>
          <cell r="G213">
            <v>1802.88</v>
          </cell>
          <cell r="H213">
            <v>901.44</v>
          </cell>
          <cell r="I213">
            <v>78.87</v>
          </cell>
          <cell r="J213">
            <v>36.06</v>
          </cell>
          <cell r="K213">
            <v>8219.25</v>
          </cell>
          <cell r="L213" t="str">
            <v>叶县医疗保障保局</v>
          </cell>
        </row>
        <row r="214">
          <cell r="D214" t="str">
            <v>410422200009079150</v>
          </cell>
          <cell r="E214" t="str">
            <v>20241001-20270930</v>
          </cell>
          <cell r="F214">
            <v>5400</v>
          </cell>
          <cell r="G214">
            <v>1802.88</v>
          </cell>
          <cell r="H214">
            <v>901.44</v>
          </cell>
          <cell r="I214">
            <v>78.87</v>
          </cell>
          <cell r="J214">
            <v>36.06</v>
          </cell>
          <cell r="K214">
            <v>8219.25</v>
          </cell>
          <cell r="L214" t="str">
            <v>叶县医疗保障保局</v>
          </cell>
        </row>
        <row r="215">
          <cell r="D215" t="str">
            <v>410422199806230022</v>
          </cell>
          <cell r="E215" t="str">
            <v>20241001-20270930</v>
          </cell>
          <cell r="F215">
            <v>5400</v>
          </cell>
          <cell r="G215">
            <v>1802.88</v>
          </cell>
          <cell r="H215">
            <v>901.44</v>
          </cell>
          <cell r="I215">
            <v>78.87</v>
          </cell>
          <cell r="J215">
            <v>36.06</v>
          </cell>
          <cell r="K215">
            <v>8219.25</v>
          </cell>
          <cell r="L215" t="str">
            <v>叶县医疗保障保局</v>
          </cell>
        </row>
        <row r="216">
          <cell r="D216" t="str">
            <v>410422199604134817</v>
          </cell>
          <cell r="E216" t="str">
            <v>20240930-20270929</v>
          </cell>
          <cell r="F216">
            <v>5400</v>
          </cell>
          <cell r="G216">
            <v>1802.88</v>
          </cell>
          <cell r="H216">
            <v>901.44</v>
          </cell>
          <cell r="I216">
            <v>78.87</v>
          </cell>
          <cell r="J216">
            <v>36.06</v>
          </cell>
          <cell r="K216">
            <v>8219.25</v>
          </cell>
          <cell r="L216" t="str">
            <v>叶县人民政府热线服务中心</v>
          </cell>
        </row>
        <row r="217">
          <cell r="D217" t="str">
            <v>410422199803180023</v>
          </cell>
          <cell r="E217" t="str">
            <v>20240930-20270929</v>
          </cell>
          <cell r="F217">
            <v>3600</v>
          </cell>
          <cell r="G217">
            <v>1201.92</v>
          </cell>
          <cell r="H217">
            <v>600.96</v>
          </cell>
          <cell r="I217">
            <v>52.58</v>
          </cell>
          <cell r="J217">
            <v>24.04</v>
          </cell>
          <cell r="K217">
            <v>5479.5</v>
          </cell>
          <cell r="L217" t="str">
            <v>叶县人民政府热线服务中心</v>
          </cell>
        </row>
        <row r="218">
          <cell r="D218" t="str">
            <v>410422200109256521</v>
          </cell>
          <cell r="E218" t="str">
            <v>20240930-20270929</v>
          </cell>
          <cell r="F218">
            <v>5400</v>
          </cell>
          <cell r="G218">
            <v>1802.88</v>
          </cell>
          <cell r="H218">
            <v>901.44</v>
          </cell>
          <cell r="I218">
            <v>78.87</v>
          </cell>
          <cell r="J218">
            <v>36.06</v>
          </cell>
          <cell r="K218">
            <v>8219.25</v>
          </cell>
          <cell r="L218" t="str">
            <v>叶县人民政府热线服务中心</v>
          </cell>
        </row>
        <row r="219">
          <cell r="D219" t="str">
            <v>410422200109190040</v>
          </cell>
          <cell r="E219" t="str">
            <v>20240930-20270929</v>
          </cell>
          <cell r="F219">
            <v>5400</v>
          </cell>
          <cell r="G219">
            <v>1802.88</v>
          </cell>
          <cell r="H219">
            <v>901.44</v>
          </cell>
          <cell r="I219">
            <v>78.87</v>
          </cell>
          <cell r="J219">
            <v>36.06</v>
          </cell>
          <cell r="K219">
            <v>8219.25</v>
          </cell>
          <cell r="L219" t="str">
            <v>叶县人民政府热线服务中心</v>
          </cell>
        </row>
        <row r="220">
          <cell r="D220" t="str">
            <v>410422199811172824</v>
          </cell>
          <cell r="E220" t="str">
            <v>20240930-20270929</v>
          </cell>
          <cell r="F220">
            <v>5400</v>
          </cell>
          <cell r="G220">
            <v>1802.88</v>
          </cell>
          <cell r="H220">
            <v>901.44</v>
          </cell>
          <cell r="I220">
            <v>78.87</v>
          </cell>
          <cell r="J220">
            <v>36.06</v>
          </cell>
          <cell r="K220">
            <v>8219.25</v>
          </cell>
          <cell r="L220" t="str">
            <v>叶县人民政府热线服务中心</v>
          </cell>
        </row>
        <row r="221">
          <cell r="D221" t="str">
            <v>410422199811172824</v>
          </cell>
          <cell r="E221" t="str">
            <v>20250101-20260731</v>
          </cell>
          <cell r="F221">
            <v>5400</v>
          </cell>
          <cell r="G221">
            <v>1802.88</v>
          </cell>
          <cell r="H221">
            <v>901.44</v>
          </cell>
          <cell r="I221">
            <v>78.87</v>
          </cell>
          <cell r="J221">
            <v>36.06</v>
          </cell>
          <cell r="K221">
            <v>8219.25</v>
          </cell>
          <cell r="L221" t="str">
            <v>叶县人民政府热线服务中心</v>
          </cell>
        </row>
        <row r="222">
          <cell r="D222" t="str">
            <v>410422197911154325</v>
          </cell>
          <cell r="E222" t="str">
            <v>20250301-20280229</v>
          </cell>
          <cell r="F222">
            <v>1800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1800</v>
          </cell>
          <cell r="L222" t="str">
            <v>叶县人力资源和社会保障局</v>
          </cell>
        </row>
        <row r="223">
          <cell r="F223">
            <v>1143000</v>
          </cell>
          <cell r="G223">
            <v>381008.640000001</v>
          </cell>
          <cell r="H223">
            <v>188701.44</v>
          </cell>
          <cell r="I223">
            <v>16667.8600000001</v>
          </cell>
          <cell r="J223">
            <v>6244.39000000002</v>
          </cell>
          <cell r="K223">
            <v>1735622.33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新增名单"/>
    </sheetNames>
    <sheetDataSet>
      <sheetData sheetId="0">
        <row r="1">
          <cell r="C1" t="str">
            <v>身份证</v>
          </cell>
          <cell r="D1" t="str">
            <v>性别</v>
          </cell>
          <cell r="E1" t="str">
            <v>年龄</v>
          </cell>
          <cell r="F1" t="str">
            <v>就失业证号</v>
          </cell>
          <cell r="G1" t="str">
            <v>接收单位名称</v>
          </cell>
          <cell r="H1" t="str">
            <v>原工作单位</v>
          </cell>
          <cell r="I1" t="str">
            <v>签订劳务协议期限</v>
          </cell>
          <cell r="J1" t="str">
            <v>联系电话</v>
          </cell>
        </row>
        <row r="1">
          <cell r="M1" t="str">
            <v>备注</v>
          </cell>
        </row>
        <row r="3">
          <cell r="G3" t="str">
            <v>县电业局</v>
          </cell>
          <cell r="H3" t="str">
            <v>化肥厂</v>
          </cell>
        </row>
        <row r="3">
          <cell r="M3" t="str">
            <v>已退出</v>
          </cell>
        </row>
        <row r="4">
          <cell r="G4" t="str">
            <v>职工医院</v>
          </cell>
          <cell r="H4" t="str">
            <v>煤炭公司</v>
          </cell>
        </row>
        <row r="4">
          <cell r="M4" t="str">
            <v>已退出</v>
          </cell>
        </row>
        <row r="5">
          <cell r="G5" t="str">
            <v>县司法局</v>
          </cell>
          <cell r="H5" t="str">
            <v>轻化厂</v>
          </cell>
        </row>
        <row r="5">
          <cell r="M5" t="str">
            <v>已退出</v>
          </cell>
        </row>
        <row r="6">
          <cell r="G6" t="str">
            <v>移民局</v>
          </cell>
          <cell r="H6" t="str">
            <v>第一汽车运输公司</v>
          </cell>
        </row>
        <row r="6">
          <cell r="M6" t="str">
            <v>已退出</v>
          </cell>
        </row>
        <row r="7">
          <cell r="G7" t="str">
            <v>县粮食局</v>
          </cell>
          <cell r="H7" t="str">
            <v>种鸡场</v>
          </cell>
        </row>
        <row r="7">
          <cell r="M7" t="str">
            <v>已退出</v>
          </cell>
        </row>
        <row r="8">
          <cell r="G8" t="str">
            <v>网通公司</v>
          </cell>
          <cell r="H8" t="str">
            <v>粮食系统</v>
          </cell>
        </row>
        <row r="8">
          <cell r="M8" t="str">
            <v>已退出</v>
          </cell>
        </row>
        <row r="9">
          <cell r="G9" t="str">
            <v>县信用联社</v>
          </cell>
          <cell r="H9" t="str">
            <v>磷肥厂</v>
          </cell>
        </row>
        <row r="9">
          <cell r="M9" t="str">
            <v>已退出</v>
          </cell>
        </row>
        <row r="10">
          <cell r="G10" t="str">
            <v>县移动公司</v>
          </cell>
          <cell r="H10" t="str">
            <v>除尘厂</v>
          </cell>
        </row>
        <row r="10">
          <cell r="M10" t="str">
            <v>已退出</v>
          </cell>
        </row>
        <row r="11">
          <cell r="G11" t="str">
            <v>县公安局</v>
          </cell>
          <cell r="H11" t="str">
            <v>第一盐矿</v>
          </cell>
        </row>
        <row r="11">
          <cell r="M11" t="str">
            <v>已退出</v>
          </cell>
        </row>
        <row r="12">
          <cell r="G12" t="str">
            <v>县法院</v>
          </cell>
          <cell r="H12" t="str">
            <v>物资局</v>
          </cell>
        </row>
        <row r="12">
          <cell r="M12" t="str">
            <v>已退出</v>
          </cell>
        </row>
        <row r="13">
          <cell r="G13" t="str">
            <v>生产资料公司</v>
          </cell>
          <cell r="H13" t="str">
            <v>酒精厂</v>
          </cell>
        </row>
        <row r="13">
          <cell r="M13" t="str">
            <v>已退出</v>
          </cell>
        </row>
        <row r="14">
          <cell r="G14" t="str">
            <v>县公安局</v>
          </cell>
          <cell r="H14" t="str">
            <v>商业系统</v>
          </cell>
        </row>
        <row r="14">
          <cell r="M14" t="str">
            <v>已退出</v>
          </cell>
        </row>
        <row r="15">
          <cell r="G15" t="str">
            <v>县教体局</v>
          </cell>
          <cell r="H15" t="str">
            <v>除尘厂</v>
          </cell>
        </row>
        <row r="15">
          <cell r="M15" t="str">
            <v>已退出</v>
          </cell>
        </row>
        <row r="16">
          <cell r="G16" t="str">
            <v>县建行</v>
          </cell>
          <cell r="H16" t="str">
            <v>叶公酒厂</v>
          </cell>
        </row>
        <row r="16">
          <cell r="M16" t="str">
            <v>已退出</v>
          </cell>
        </row>
        <row r="17">
          <cell r="G17" t="str">
            <v>县农机局</v>
          </cell>
          <cell r="H17" t="str">
            <v>化工厂</v>
          </cell>
        </row>
        <row r="17">
          <cell r="M17" t="str">
            <v>已退出</v>
          </cell>
        </row>
        <row r="18">
          <cell r="G18" t="str">
            <v>畜牧局</v>
          </cell>
          <cell r="H18" t="str">
            <v>粮食系统</v>
          </cell>
        </row>
        <row r="18">
          <cell r="M18" t="str">
            <v>已退出</v>
          </cell>
        </row>
        <row r="19">
          <cell r="G19" t="str">
            <v>县民政局</v>
          </cell>
          <cell r="H19" t="str">
            <v>汽修厂</v>
          </cell>
        </row>
        <row r="19">
          <cell r="M19" t="str">
            <v>已退出</v>
          </cell>
        </row>
        <row r="20">
          <cell r="G20" t="str">
            <v>县林业局</v>
          </cell>
          <cell r="H20" t="str">
            <v>物资系统</v>
          </cell>
        </row>
        <row r="20">
          <cell r="M20" t="str">
            <v>已退出</v>
          </cell>
        </row>
        <row r="21">
          <cell r="G21" t="str">
            <v>交通局</v>
          </cell>
          <cell r="H21" t="str">
            <v>化肥厂</v>
          </cell>
        </row>
        <row r="21">
          <cell r="M21" t="str">
            <v>已退出</v>
          </cell>
        </row>
        <row r="22">
          <cell r="G22" t="str">
            <v>县水利局</v>
          </cell>
          <cell r="H22" t="str">
            <v>石油公司</v>
          </cell>
        </row>
        <row r="22">
          <cell r="M22" t="str">
            <v>已退出</v>
          </cell>
        </row>
        <row r="23">
          <cell r="G23" t="str">
            <v>县农行</v>
          </cell>
          <cell r="H23" t="str">
            <v>化肥厂</v>
          </cell>
        </row>
        <row r="23">
          <cell r="M23" t="str">
            <v>已退出</v>
          </cell>
        </row>
        <row r="24">
          <cell r="G24" t="str">
            <v>县防疫站</v>
          </cell>
          <cell r="H24" t="str">
            <v>塑料厂</v>
          </cell>
        </row>
        <row r="24">
          <cell r="M24" t="str">
            <v>已退出</v>
          </cell>
        </row>
        <row r="25">
          <cell r="G25" t="str">
            <v>县二高</v>
          </cell>
          <cell r="H25" t="str">
            <v>化工厂</v>
          </cell>
        </row>
        <row r="25">
          <cell r="M25" t="str">
            <v>已退出</v>
          </cell>
        </row>
        <row r="26">
          <cell r="G26" t="str">
            <v>县计生委</v>
          </cell>
          <cell r="H26" t="str">
            <v>大理石厂</v>
          </cell>
        </row>
        <row r="26">
          <cell r="M26" t="str">
            <v>已退出</v>
          </cell>
        </row>
        <row r="27">
          <cell r="G27" t="str">
            <v>行政服务大厅</v>
          </cell>
          <cell r="H27" t="str">
            <v>磷肥厂</v>
          </cell>
        </row>
        <row r="27">
          <cell r="M27" t="str">
            <v>已退出</v>
          </cell>
        </row>
        <row r="28">
          <cell r="G28" t="str">
            <v>县二高</v>
          </cell>
          <cell r="H28" t="str">
            <v>化肥厂</v>
          </cell>
        </row>
        <row r="28">
          <cell r="M28" t="str">
            <v>已退出</v>
          </cell>
        </row>
        <row r="29">
          <cell r="G29" t="str">
            <v>地道所</v>
          </cell>
          <cell r="H29" t="str">
            <v>化工厂</v>
          </cell>
        </row>
        <row r="29">
          <cell r="M29" t="str">
            <v>已退出</v>
          </cell>
        </row>
        <row r="30">
          <cell r="G30" t="str">
            <v>县城管局</v>
          </cell>
          <cell r="H30" t="str">
            <v>化工厂</v>
          </cell>
        </row>
        <row r="30">
          <cell r="M30" t="str">
            <v>已退出</v>
          </cell>
        </row>
        <row r="31">
          <cell r="G31" t="str">
            <v>县公安局</v>
          </cell>
          <cell r="H31" t="str">
            <v>除尘厂</v>
          </cell>
        </row>
        <row r="31">
          <cell r="M31" t="str">
            <v>已退出</v>
          </cell>
        </row>
        <row r="32">
          <cell r="G32" t="str">
            <v>县环保局</v>
          </cell>
          <cell r="H32" t="str">
            <v>物资系统</v>
          </cell>
        </row>
        <row r="32">
          <cell r="M32" t="str">
            <v>已退出</v>
          </cell>
        </row>
        <row r="33">
          <cell r="G33" t="str">
            <v>县地税局</v>
          </cell>
          <cell r="H33" t="str">
            <v>第一盐矿</v>
          </cell>
        </row>
        <row r="33">
          <cell r="M33" t="str">
            <v>已退出</v>
          </cell>
        </row>
        <row r="34">
          <cell r="G34" t="str">
            <v>县农机局</v>
          </cell>
          <cell r="H34" t="str">
            <v>化肥厂</v>
          </cell>
        </row>
        <row r="34">
          <cell r="M34" t="str">
            <v>已退出</v>
          </cell>
        </row>
        <row r="35">
          <cell r="G35" t="str">
            <v>昆阳中学</v>
          </cell>
          <cell r="H35" t="str">
            <v>除尘厂</v>
          </cell>
        </row>
        <row r="35">
          <cell r="M35" t="str">
            <v>已退出</v>
          </cell>
        </row>
        <row r="36">
          <cell r="G36" t="str">
            <v>县医院</v>
          </cell>
          <cell r="H36" t="str">
            <v>化肥厂</v>
          </cell>
        </row>
        <row r="36">
          <cell r="M36" t="str">
            <v>已退出</v>
          </cell>
        </row>
        <row r="37">
          <cell r="G37" t="str">
            <v>县国税局</v>
          </cell>
          <cell r="H37" t="str">
            <v>华凯公司</v>
          </cell>
        </row>
        <row r="37">
          <cell r="M37" t="str">
            <v>已退出</v>
          </cell>
        </row>
        <row r="38">
          <cell r="G38" t="str">
            <v>县土地局</v>
          </cell>
          <cell r="H38" t="str">
            <v>酒精厂</v>
          </cell>
        </row>
        <row r="38">
          <cell r="M38" t="str">
            <v>已退出</v>
          </cell>
        </row>
        <row r="39">
          <cell r="G39" t="str">
            <v>县宾馆</v>
          </cell>
          <cell r="H39" t="str">
            <v>酒精厂</v>
          </cell>
        </row>
        <row r="39">
          <cell r="M39" t="str">
            <v>已退出</v>
          </cell>
        </row>
        <row r="40">
          <cell r="G40" t="str">
            <v>县招待所</v>
          </cell>
          <cell r="H40" t="str">
            <v>物资局</v>
          </cell>
        </row>
        <row r="40">
          <cell r="M40" t="str">
            <v>已退出</v>
          </cell>
        </row>
        <row r="41">
          <cell r="G41" t="str">
            <v>就业局</v>
          </cell>
          <cell r="H41" t="str">
            <v>糖烟酒公司</v>
          </cell>
        </row>
        <row r="41">
          <cell r="M41" t="str">
            <v>已退出</v>
          </cell>
        </row>
        <row r="42">
          <cell r="G42" t="str">
            <v>县粮食局</v>
          </cell>
          <cell r="H42" t="str">
            <v>粮食系统</v>
          </cell>
        </row>
        <row r="42">
          <cell r="M42" t="str">
            <v>已退出</v>
          </cell>
        </row>
        <row r="43">
          <cell r="G43" t="str">
            <v>县农行</v>
          </cell>
          <cell r="H43" t="str">
            <v>金属镁厂</v>
          </cell>
        </row>
        <row r="43">
          <cell r="M43" t="str">
            <v>已退出</v>
          </cell>
        </row>
        <row r="44">
          <cell r="G44" t="str">
            <v>县高</v>
          </cell>
          <cell r="H44" t="str">
            <v>物资机电公司</v>
          </cell>
        </row>
        <row r="44">
          <cell r="M44" t="str">
            <v>已退出</v>
          </cell>
        </row>
        <row r="45">
          <cell r="G45" t="str">
            <v>县检察院</v>
          </cell>
          <cell r="H45" t="str">
            <v>物资局</v>
          </cell>
        </row>
        <row r="45">
          <cell r="M45" t="str">
            <v>已退出</v>
          </cell>
        </row>
        <row r="46">
          <cell r="G46" t="str">
            <v>县国税局</v>
          </cell>
          <cell r="H46" t="str">
            <v>零就业家庭</v>
          </cell>
        </row>
        <row r="46">
          <cell r="M46" t="str">
            <v>已退出</v>
          </cell>
        </row>
        <row r="47">
          <cell r="G47" t="str">
            <v>科技局</v>
          </cell>
          <cell r="H47" t="str">
            <v>叶公酒厂</v>
          </cell>
        </row>
        <row r="47">
          <cell r="M47" t="str">
            <v>已退出</v>
          </cell>
        </row>
        <row r="48">
          <cell r="G48" t="str">
            <v>县教体局</v>
          </cell>
          <cell r="H48" t="str">
            <v>化肥厂</v>
          </cell>
        </row>
        <row r="48">
          <cell r="M48" t="str">
            <v>已退出</v>
          </cell>
        </row>
        <row r="49">
          <cell r="G49" t="str">
            <v>县农发行</v>
          </cell>
          <cell r="H49" t="str">
            <v>第一盐矿</v>
          </cell>
        </row>
        <row r="49">
          <cell r="M49" t="str">
            <v>已退出</v>
          </cell>
        </row>
        <row r="50">
          <cell r="G50" t="str">
            <v>县城管局</v>
          </cell>
          <cell r="H50" t="str">
            <v>仙台供销社</v>
          </cell>
        </row>
        <row r="50">
          <cell r="M50" t="str">
            <v>已退出</v>
          </cell>
        </row>
        <row r="51">
          <cell r="G51" t="str">
            <v>县审计局</v>
          </cell>
          <cell r="H51" t="str">
            <v>磷肥厂</v>
          </cell>
        </row>
        <row r="51">
          <cell r="M51" t="str">
            <v>已退出</v>
          </cell>
        </row>
        <row r="52">
          <cell r="G52" t="str">
            <v>县交通局</v>
          </cell>
          <cell r="H52" t="str">
            <v>叶公酒厂</v>
          </cell>
        </row>
        <row r="52">
          <cell r="M52" t="str">
            <v>已退出</v>
          </cell>
        </row>
        <row r="53">
          <cell r="G53" t="str">
            <v>县建设局</v>
          </cell>
          <cell r="H53" t="str">
            <v>化工厂</v>
          </cell>
        </row>
        <row r="53">
          <cell r="M53" t="str">
            <v>已退出</v>
          </cell>
        </row>
        <row r="54">
          <cell r="G54" t="str">
            <v>县审计局</v>
          </cell>
          <cell r="H54" t="str">
            <v>化肥厂</v>
          </cell>
        </row>
        <row r="54">
          <cell r="M54" t="str">
            <v>已退出</v>
          </cell>
        </row>
        <row r="55">
          <cell r="G55" t="str">
            <v>县医院</v>
          </cell>
          <cell r="H55" t="str">
            <v>常村粮所</v>
          </cell>
        </row>
        <row r="55">
          <cell r="M55" t="str">
            <v>已退出</v>
          </cell>
        </row>
        <row r="56">
          <cell r="G56" t="str">
            <v>县工商局</v>
          </cell>
          <cell r="H56" t="str">
            <v>东风塑料厂</v>
          </cell>
        </row>
        <row r="56">
          <cell r="M56" t="str">
            <v>已退出</v>
          </cell>
        </row>
        <row r="57">
          <cell r="G57" t="str">
            <v>县公疗医院</v>
          </cell>
          <cell r="H57" t="str">
            <v>兽药厂</v>
          </cell>
        </row>
        <row r="57">
          <cell r="M57" t="str">
            <v>已退出</v>
          </cell>
        </row>
        <row r="58">
          <cell r="G58" t="str">
            <v>电业局</v>
          </cell>
          <cell r="H58" t="str">
            <v>第一汽车运输公司</v>
          </cell>
        </row>
        <row r="58">
          <cell r="M58" t="str">
            <v>已退出</v>
          </cell>
        </row>
        <row r="59">
          <cell r="G59" t="str">
            <v>县医院</v>
          </cell>
          <cell r="H59" t="str">
            <v>纺织品公司</v>
          </cell>
        </row>
        <row r="59">
          <cell r="M59" t="str">
            <v>已退出</v>
          </cell>
        </row>
        <row r="60">
          <cell r="G60" t="str">
            <v>就业局</v>
          </cell>
          <cell r="H60" t="str">
            <v>粮食储备库</v>
          </cell>
        </row>
        <row r="60">
          <cell r="M60" t="str">
            <v>已退出</v>
          </cell>
        </row>
        <row r="61">
          <cell r="G61" t="str">
            <v>县高</v>
          </cell>
          <cell r="H61" t="str">
            <v>化肥厂</v>
          </cell>
        </row>
        <row r="61">
          <cell r="M61" t="str">
            <v>已退出</v>
          </cell>
        </row>
        <row r="62">
          <cell r="G62" t="str">
            <v>县建设局</v>
          </cell>
          <cell r="H62" t="str">
            <v>化工厂</v>
          </cell>
        </row>
        <row r="62">
          <cell r="M62" t="str">
            <v>已退出</v>
          </cell>
        </row>
        <row r="63">
          <cell r="G63" t="str">
            <v>县公安局</v>
          </cell>
          <cell r="H63" t="str">
            <v>第一盐矿</v>
          </cell>
        </row>
        <row r="63">
          <cell r="M63" t="str">
            <v>已退出</v>
          </cell>
        </row>
        <row r="64">
          <cell r="G64" t="str">
            <v>县公安局</v>
          </cell>
          <cell r="H64" t="str">
            <v>第一盐矿</v>
          </cell>
        </row>
        <row r="64">
          <cell r="M64" t="str">
            <v>已退出</v>
          </cell>
        </row>
        <row r="65">
          <cell r="G65" t="str">
            <v>县电业局</v>
          </cell>
          <cell r="H65" t="str">
            <v>商业系统</v>
          </cell>
        </row>
        <row r="65">
          <cell r="M65" t="str">
            <v>已退出</v>
          </cell>
        </row>
        <row r="66">
          <cell r="G66" t="str">
            <v>县人行</v>
          </cell>
          <cell r="H66" t="str">
            <v>化肥厂</v>
          </cell>
        </row>
        <row r="66">
          <cell r="M66" t="str">
            <v>已退出</v>
          </cell>
        </row>
        <row r="67">
          <cell r="G67" t="str">
            <v>县土地局</v>
          </cell>
          <cell r="H67" t="str">
            <v>酒精厂</v>
          </cell>
        </row>
        <row r="67">
          <cell r="M67" t="str">
            <v>已退出</v>
          </cell>
        </row>
        <row r="68">
          <cell r="G68" t="str">
            <v>县供销社</v>
          </cell>
          <cell r="H68" t="str">
            <v>除尘厂</v>
          </cell>
        </row>
        <row r="68">
          <cell r="M68" t="str">
            <v>已退出</v>
          </cell>
        </row>
        <row r="69">
          <cell r="G69" t="str">
            <v>县人保公司</v>
          </cell>
          <cell r="H69" t="str">
            <v>化肥厂</v>
          </cell>
        </row>
        <row r="69">
          <cell r="M69" t="str">
            <v>已退出</v>
          </cell>
        </row>
        <row r="70">
          <cell r="G70" t="str">
            <v>县人保公司</v>
          </cell>
          <cell r="H70" t="str">
            <v>化肥厂</v>
          </cell>
        </row>
        <row r="70">
          <cell r="M70" t="str">
            <v>已退出</v>
          </cell>
        </row>
        <row r="71">
          <cell r="G71" t="str">
            <v>商业局</v>
          </cell>
          <cell r="H71" t="str">
            <v>昆阳百货大楼</v>
          </cell>
        </row>
        <row r="71">
          <cell r="M71" t="str">
            <v>已退出</v>
          </cell>
        </row>
        <row r="72">
          <cell r="G72" t="str">
            <v>商业局</v>
          </cell>
          <cell r="H72" t="str">
            <v>叶公酒厂</v>
          </cell>
        </row>
        <row r="72">
          <cell r="M72" t="str">
            <v>已退出</v>
          </cell>
        </row>
        <row r="73">
          <cell r="G73" t="str">
            <v>县公安局</v>
          </cell>
          <cell r="H73" t="str">
            <v>纺织品公司</v>
          </cell>
        </row>
        <row r="73">
          <cell r="M73" t="str">
            <v>已退出</v>
          </cell>
        </row>
        <row r="74">
          <cell r="G74" t="str">
            <v>中行</v>
          </cell>
          <cell r="H74" t="str">
            <v>第一盐矿</v>
          </cell>
        </row>
        <row r="74">
          <cell r="M74" t="str">
            <v>已退出</v>
          </cell>
        </row>
        <row r="75">
          <cell r="G75" t="str">
            <v>县农业局</v>
          </cell>
          <cell r="H75" t="str">
            <v>化肥厂</v>
          </cell>
        </row>
        <row r="75">
          <cell r="M75" t="str">
            <v>已退出</v>
          </cell>
        </row>
        <row r="76">
          <cell r="G76" t="str">
            <v>县职教中心</v>
          </cell>
          <cell r="H76" t="str">
            <v>化肥厂</v>
          </cell>
        </row>
        <row r="76">
          <cell r="M76" t="str">
            <v>已退出</v>
          </cell>
        </row>
        <row r="77">
          <cell r="G77" t="str">
            <v>县职教中心</v>
          </cell>
          <cell r="H77" t="str">
            <v>酒精厂</v>
          </cell>
        </row>
        <row r="77">
          <cell r="M77" t="str">
            <v>已退出</v>
          </cell>
        </row>
        <row r="78">
          <cell r="G78" t="str">
            <v>县建设局</v>
          </cell>
          <cell r="H78" t="str">
            <v>化工厂</v>
          </cell>
        </row>
        <row r="78">
          <cell r="M78" t="str">
            <v>已退出</v>
          </cell>
        </row>
        <row r="79">
          <cell r="G79" t="str">
            <v>县卫生局</v>
          </cell>
          <cell r="H79" t="str">
            <v>东风塑料厂</v>
          </cell>
        </row>
        <row r="79">
          <cell r="M79" t="str">
            <v>已退出</v>
          </cell>
        </row>
        <row r="80">
          <cell r="G80" t="str">
            <v>网通公司</v>
          </cell>
          <cell r="H80" t="str">
            <v>磷肥厂</v>
          </cell>
        </row>
        <row r="80">
          <cell r="M80" t="str">
            <v>已退出</v>
          </cell>
        </row>
        <row r="81">
          <cell r="G81" t="str">
            <v>县土地局</v>
          </cell>
          <cell r="H81" t="str">
            <v>化肥厂</v>
          </cell>
        </row>
        <row r="81">
          <cell r="M81" t="str">
            <v>已退出</v>
          </cell>
        </row>
        <row r="82">
          <cell r="G82" t="str">
            <v>建行</v>
          </cell>
          <cell r="H82" t="str">
            <v>石油公司</v>
          </cell>
        </row>
        <row r="82">
          <cell r="M82" t="str">
            <v>已退出</v>
          </cell>
        </row>
        <row r="83">
          <cell r="G83" t="str">
            <v>县粮食局</v>
          </cell>
          <cell r="H83" t="str">
            <v>粮食系统</v>
          </cell>
        </row>
        <row r="83">
          <cell r="M83" t="str">
            <v>已退出</v>
          </cell>
        </row>
        <row r="84">
          <cell r="G84" t="str">
            <v>网通公司</v>
          </cell>
          <cell r="H84" t="str">
            <v>种鸡场</v>
          </cell>
        </row>
        <row r="84">
          <cell r="M84" t="str">
            <v>已退出</v>
          </cell>
        </row>
        <row r="85">
          <cell r="G85" t="str">
            <v>县公疗医院</v>
          </cell>
          <cell r="H85" t="str">
            <v>酒精厂</v>
          </cell>
        </row>
        <row r="85">
          <cell r="M85" t="str">
            <v>已退出</v>
          </cell>
        </row>
        <row r="86">
          <cell r="G86" t="str">
            <v>县医院</v>
          </cell>
          <cell r="H86" t="str">
            <v>酒精厂</v>
          </cell>
        </row>
        <row r="86">
          <cell r="M86" t="str">
            <v>已退出</v>
          </cell>
        </row>
        <row r="87">
          <cell r="G87" t="str">
            <v>县信用联社</v>
          </cell>
          <cell r="H87" t="str">
            <v>金属镁厂</v>
          </cell>
        </row>
        <row r="87">
          <cell r="M87" t="str">
            <v>已退出</v>
          </cell>
        </row>
        <row r="88">
          <cell r="G88" t="str">
            <v>科技局</v>
          </cell>
          <cell r="H88" t="str">
            <v>远洋面粉厂</v>
          </cell>
        </row>
        <row r="88">
          <cell r="M88" t="str">
            <v>已退出</v>
          </cell>
        </row>
        <row r="89">
          <cell r="G89" t="str">
            <v>县高</v>
          </cell>
          <cell r="H89" t="str">
            <v>除尘厂</v>
          </cell>
        </row>
        <row r="89">
          <cell r="M89" t="str">
            <v>已退出</v>
          </cell>
        </row>
        <row r="90">
          <cell r="G90" t="str">
            <v>县农机局</v>
          </cell>
          <cell r="H90" t="str">
            <v>轻化厂</v>
          </cell>
        </row>
        <row r="90">
          <cell r="M90" t="str">
            <v>已退出</v>
          </cell>
        </row>
        <row r="91">
          <cell r="G91" t="str">
            <v>县高</v>
          </cell>
          <cell r="H91" t="str">
            <v>叶县原种场</v>
          </cell>
        </row>
        <row r="91">
          <cell r="M91" t="str">
            <v>已退出</v>
          </cell>
        </row>
        <row r="92">
          <cell r="G92" t="str">
            <v>园林局</v>
          </cell>
          <cell r="H92" t="str">
            <v>油厂</v>
          </cell>
        </row>
        <row r="92">
          <cell r="M92" t="str">
            <v>已退出</v>
          </cell>
        </row>
        <row r="93">
          <cell r="G93" t="str">
            <v>县医院</v>
          </cell>
          <cell r="H93" t="str">
            <v>除尘厂</v>
          </cell>
        </row>
        <row r="93">
          <cell r="M93" t="str">
            <v>已退出</v>
          </cell>
        </row>
        <row r="94">
          <cell r="G94" t="str">
            <v>县药监局</v>
          </cell>
          <cell r="H94" t="str">
            <v>粮局面粉厂</v>
          </cell>
        </row>
        <row r="94">
          <cell r="M94" t="str">
            <v>已退出</v>
          </cell>
        </row>
        <row r="95">
          <cell r="G95" t="str">
            <v>教体局幼儿园</v>
          </cell>
          <cell r="H95" t="str">
            <v>零就业家庭成员</v>
          </cell>
        </row>
        <row r="95">
          <cell r="M95" t="str">
            <v>已退出</v>
          </cell>
        </row>
        <row r="96">
          <cell r="G96" t="str">
            <v>县信用联社</v>
          </cell>
          <cell r="H96" t="str">
            <v>塑料总厂</v>
          </cell>
        </row>
        <row r="96">
          <cell r="M96" t="str">
            <v>已退出</v>
          </cell>
        </row>
        <row r="97">
          <cell r="G97" t="str">
            <v>县医院</v>
          </cell>
          <cell r="H97" t="str">
            <v>零就业家庭</v>
          </cell>
        </row>
        <row r="97">
          <cell r="M97" t="str">
            <v>已退出</v>
          </cell>
        </row>
        <row r="98">
          <cell r="G98" t="str">
            <v>县公疗医院</v>
          </cell>
          <cell r="H98" t="str">
            <v>化肥厂</v>
          </cell>
        </row>
        <row r="98">
          <cell r="M98" t="str">
            <v>已退出</v>
          </cell>
        </row>
        <row r="99">
          <cell r="G99" t="str">
            <v>电业局</v>
          </cell>
          <cell r="H99" t="str">
            <v>种鸡场</v>
          </cell>
        </row>
        <row r="99">
          <cell r="M99" t="str">
            <v>已退出</v>
          </cell>
        </row>
        <row r="100">
          <cell r="G100" t="str">
            <v>县农机局</v>
          </cell>
          <cell r="H100" t="str">
            <v>化工厂</v>
          </cell>
        </row>
        <row r="100">
          <cell r="M100" t="str">
            <v>已退出</v>
          </cell>
        </row>
        <row r="101">
          <cell r="G101" t="str">
            <v>县粮食局</v>
          </cell>
          <cell r="H101" t="str">
            <v>磷肥厂</v>
          </cell>
        </row>
        <row r="101">
          <cell r="M101" t="str">
            <v>已退出</v>
          </cell>
        </row>
        <row r="102">
          <cell r="G102" t="str">
            <v>县高</v>
          </cell>
          <cell r="H102" t="str">
            <v>第一盐矿</v>
          </cell>
        </row>
        <row r="102">
          <cell r="M102" t="str">
            <v>已退出</v>
          </cell>
        </row>
        <row r="103">
          <cell r="G103" t="str">
            <v>县国税局</v>
          </cell>
          <cell r="H103" t="str">
            <v>煤炭公司</v>
          </cell>
        </row>
        <row r="103">
          <cell r="M103" t="str">
            <v>已退出</v>
          </cell>
        </row>
        <row r="104">
          <cell r="G104" t="str">
            <v>县人行</v>
          </cell>
          <cell r="H104" t="str">
            <v>大理石厂</v>
          </cell>
        </row>
        <row r="104">
          <cell r="M104" t="str">
            <v>已退出</v>
          </cell>
        </row>
        <row r="105">
          <cell r="G105" t="str">
            <v>县公疗医院</v>
          </cell>
          <cell r="H105" t="str">
            <v>塑料总厂</v>
          </cell>
        </row>
        <row r="105">
          <cell r="M105" t="str">
            <v>已退出</v>
          </cell>
        </row>
        <row r="106">
          <cell r="G106" t="str">
            <v>职工医院</v>
          </cell>
          <cell r="H106" t="str">
            <v>金属镁厂</v>
          </cell>
        </row>
        <row r="106">
          <cell r="M106" t="str">
            <v>已退出</v>
          </cell>
        </row>
        <row r="107">
          <cell r="G107" t="str">
            <v>县水利局</v>
          </cell>
          <cell r="H107" t="str">
            <v>百货公司</v>
          </cell>
        </row>
        <row r="107">
          <cell r="M107" t="str">
            <v>已退出</v>
          </cell>
        </row>
        <row r="108">
          <cell r="G108" t="str">
            <v>县人行</v>
          </cell>
          <cell r="H108" t="str">
            <v>磷肥厂</v>
          </cell>
        </row>
        <row r="108">
          <cell r="M108" t="str">
            <v>已退出</v>
          </cell>
        </row>
        <row r="109">
          <cell r="G109" t="str">
            <v>县公安局</v>
          </cell>
          <cell r="H109" t="str">
            <v>第一盐矿</v>
          </cell>
        </row>
        <row r="109">
          <cell r="M109" t="str">
            <v>已退出</v>
          </cell>
        </row>
        <row r="110">
          <cell r="G110" t="str">
            <v>就业局</v>
          </cell>
          <cell r="H110" t="str">
            <v>化肥厂</v>
          </cell>
        </row>
        <row r="110">
          <cell r="M110" t="str">
            <v>已退出</v>
          </cell>
        </row>
        <row r="111">
          <cell r="G111" t="str">
            <v>商业局</v>
          </cell>
          <cell r="H111" t="str">
            <v>商业系统</v>
          </cell>
        </row>
        <row r="111">
          <cell r="M111" t="str">
            <v>已退出</v>
          </cell>
        </row>
        <row r="112">
          <cell r="G112" t="str">
            <v>县法院</v>
          </cell>
          <cell r="H112" t="str">
            <v>物资系统</v>
          </cell>
        </row>
        <row r="112">
          <cell r="M112" t="str">
            <v>已退出</v>
          </cell>
        </row>
        <row r="113">
          <cell r="G113" t="str">
            <v>县法院</v>
          </cell>
          <cell r="H113" t="str">
            <v>酒精厂</v>
          </cell>
        </row>
        <row r="113">
          <cell r="M113" t="str">
            <v>已退出</v>
          </cell>
        </row>
        <row r="114">
          <cell r="G114" t="str">
            <v>县高</v>
          </cell>
          <cell r="H114" t="str">
            <v>化工厂</v>
          </cell>
        </row>
        <row r="114">
          <cell r="M114" t="str">
            <v>已退出</v>
          </cell>
        </row>
        <row r="115">
          <cell r="G115" t="str">
            <v>县人武部</v>
          </cell>
          <cell r="H115" t="str">
            <v>食品公司</v>
          </cell>
        </row>
        <row r="115">
          <cell r="M115" t="str">
            <v>已退出</v>
          </cell>
        </row>
        <row r="116">
          <cell r="G116" t="str">
            <v>县委党校</v>
          </cell>
          <cell r="H116" t="str">
            <v>商业系统</v>
          </cell>
        </row>
        <row r="116">
          <cell r="M116" t="str">
            <v>已退出</v>
          </cell>
        </row>
        <row r="117">
          <cell r="G117" t="str">
            <v>县民政局</v>
          </cell>
          <cell r="H117" t="str">
            <v>东风塑料厂</v>
          </cell>
        </row>
        <row r="117">
          <cell r="M117" t="str">
            <v>已退出</v>
          </cell>
        </row>
        <row r="118">
          <cell r="G118" t="str">
            <v>县农机局</v>
          </cell>
          <cell r="H118" t="str">
            <v>运输公司</v>
          </cell>
        </row>
        <row r="118">
          <cell r="M118" t="str">
            <v>已退出</v>
          </cell>
        </row>
        <row r="119">
          <cell r="G119" t="str">
            <v>县招待所</v>
          </cell>
          <cell r="H119" t="str">
            <v>东风塑料厂</v>
          </cell>
        </row>
        <row r="119">
          <cell r="M119" t="str">
            <v>已退出</v>
          </cell>
        </row>
        <row r="120">
          <cell r="G120" t="str">
            <v>县民政局</v>
          </cell>
          <cell r="H120" t="str">
            <v>物资局</v>
          </cell>
        </row>
        <row r="120">
          <cell r="M120" t="str">
            <v>已退出</v>
          </cell>
        </row>
        <row r="121">
          <cell r="G121" t="str">
            <v>县质监局</v>
          </cell>
          <cell r="H121" t="str">
            <v>物资金属公司</v>
          </cell>
        </row>
        <row r="121">
          <cell r="M121" t="str">
            <v>已退出</v>
          </cell>
        </row>
        <row r="122">
          <cell r="G122" t="str">
            <v>电业局</v>
          </cell>
          <cell r="H122" t="str">
            <v>煤炭公司</v>
          </cell>
        </row>
        <row r="122">
          <cell r="M122" t="str">
            <v>已退出</v>
          </cell>
        </row>
        <row r="123">
          <cell r="G123" t="str">
            <v>地道所</v>
          </cell>
          <cell r="H123" t="str">
            <v>酒精厂</v>
          </cell>
        </row>
        <row r="123">
          <cell r="M123" t="str">
            <v>已退出</v>
          </cell>
        </row>
        <row r="124">
          <cell r="G124" t="str">
            <v>县电业局</v>
          </cell>
          <cell r="H124" t="str">
            <v>纺织品公司</v>
          </cell>
        </row>
        <row r="124">
          <cell r="M124" t="str">
            <v>已退出</v>
          </cell>
        </row>
        <row r="125">
          <cell r="G125" t="str">
            <v>县高</v>
          </cell>
          <cell r="H125" t="str">
            <v>化肥厂</v>
          </cell>
        </row>
        <row r="125">
          <cell r="M125" t="str">
            <v>已退出</v>
          </cell>
        </row>
        <row r="126">
          <cell r="G126" t="str">
            <v>县移动公司</v>
          </cell>
          <cell r="H126" t="str">
            <v>零就业家庭</v>
          </cell>
        </row>
        <row r="126">
          <cell r="M126" t="str">
            <v>已退出</v>
          </cell>
        </row>
        <row r="127">
          <cell r="G127" t="str">
            <v>县新华书店</v>
          </cell>
          <cell r="H127" t="str">
            <v>化肥厂</v>
          </cell>
        </row>
        <row r="127">
          <cell r="M127" t="str">
            <v>已退出</v>
          </cell>
        </row>
        <row r="128">
          <cell r="G128" t="str">
            <v>县高</v>
          </cell>
          <cell r="H128" t="str">
            <v>田庄粮所</v>
          </cell>
        </row>
        <row r="128">
          <cell r="M128" t="str">
            <v>已退出</v>
          </cell>
        </row>
        <row r="129">
          <cell r="G129" t="str">
            <v>县农机局</v>
          </cell>
          <cell r="H129" t="str">
            <v>金信农机公司</v>
          </cell>
        </row>
        <row r="129">
          <cell r="M129" t="str">
            <v>已退出</v>
          </cell>
        </row>
        <row r="130">
          <cell r="G130" t="str">
            <v>商业局</v>
          </cell>
          <cell r="H130" t="str">
            <v>塑料总厂</v>
          </cell>
        </row>
        <row r="130">
          <cell r="M130" t="str">
            <v>已退出</v>
          </cell>
        </row>
        <row r="131">
          <cell r="G131" t="str">
            <v>县宾馆</v>
          </cell>
          <cell r="H131" t="str">
            <v>物资局</v>
          </cell>
        </row>
        <row r="131">
          <cell r="M131" t="str">
            <v>已退出</v>
          </cell>
        </row>
        <row r="132">
          <cell r="G132" t="str">
            <v>县委机关</v>
          </cell>
          <cell r="H132" t="str">
            <v>塑料总厂</v>
          </cell>
        </row>
        <row r="132">
          <cell r="M132" t="str">
            <v>已退出</v>
          </cell>
        </row>
        <row r="133">
          <cell r="G133" t="str">
            <v>财政局</v>
          </cell>
          <cell r="H133" t="str">
            <v>除尘厂</v>
          </cell>
        </row>
        <row r="133">
          <cell r="M133" t="str">
            <v>已退出</v>
          </cell>
        </row>
        <row r="134">
          <cell r="G134" t="str">
            <v>移民局</v>
          </cell>
          <cell r="H134" t="str">
            <v>第三水泥厂</v>
          </cell>
        </row>
        <row r="134">
          <cell r="M134" t="str">
            <v>已退出</v>
          </cell>
        </row>
        <row r="135">
          <cell r="G135" t="str">
            <v>科技局</v>
          </cell>
          <cell r="H135" t="str">
            <v>神鹰盐厂</v>
          </cell>
        </row>
        <row r="135">
          <cell r="M135" t="str">
            <v>已退出</v>
          </cell>
        </row>
        <row r="136">
          <cell r="G136" t="str">
            <v>县农机局</v>
          </cell>
          <cell r="H136" t="str">
            <v>食品公司</v>
          </cell>
        </row>
        <row r="136">
          <cell r="M136" t="str">
            <v>已退出</v>
          </cell>
        </row>
        <row r="137">
          <cell r="G137" t="str">
            <v>网通公司</v>
          </cell>
          <cell r="H137" t="str">
            <v>第一盐矿</v>
          </cell>
        </row>
        <row r="137">
          <cell r="M137" t="str">
            <v>已退出</v>
          </cell>
        </row>
        <row r="138">
          <cell r="G138" t="str">
            <v>县政府机关</v>
          </cell>
          <cell r="H138" t="str">
            <v>化工厂</v>
          </cell>
        </row>
        <row r="138">
          <cell r="M138" t="str">
            <v>已退出</v>
          </cell>
        </row>
        <row r="139">
          <cell r="G139" t="str">
            <v>县粮食局</v>
          </cell>
          <cell r="H139" t="str">
            <v>远洋面粉厂</v>
          </cell>
        </row>
        <row r="139">
          <cell r="M139" t="str">
            <v>已退出</v>
          </cell>
        </row>
        <row r="140">
          <cell r="G140" t="str">
            <v>县建设局</v>
          </cell>
          <cell r="H140" t="str">
            <v>化肥厂</v>
          </cell>
        </row>
        <row r="140">
          <cell r="M140" t="str">
            <v>已退出</v>
          </cell>
        </row>
        <row r="141">
          <cell r="G141" t="str">
            <v>电业局</v>
          </cell>
          <cell r="H141" t="str">
            <v>塑料总厂</v>
          </cell>
        </row>
        <row r="141">
          <cell r="M141" t="str">
            <v>已退出</v>
          </cell>
        </row>
        <row r="142">
          <cell r="G142" t="str">
            <v>县邮政局</v>
          </cell>
          <cell r="H142" t="str">
            <v>商业系统</v>
          </cell>
        </row>
        <row r="142">
          <cell r="M142" t="str">
            <v>已退出</v>
          </cell>
        </row>
        <row r="143">
          <cell r="G143" t="str">
            <v>县医院</v>
          </cell>
          <cell r="H143" t="str">
            <v>东风塑料厂</v>
          </cell>
        </row>
        <row r="143">
          <cell r="M143" t="str">
            <v>已退出</v>
          </cell>
        </row>
        <row r="144">
          <cell r="G144" t="str">
            <v>县水利局</v>
          </cell>
          <cell r="H144" t="str">
            <v>化肥厂</v>
          </cell>
        </row>
        <row r="144">
          <cell r="M144" t="str">
            <v>已退出</v>
          </cell>
        </row>
        <row r="145">
          <cell r="G145" t="str">
            <v>县教体局</v>
          </cell>
          <cell r="H145" t="str">
            <v>塑料总厂</v>
          </cell>
        </row>
        <row r="145">
          <cell r="M145" t="str">
            <v>已退出</v>
          </cell>
        </row>
        <row r="146">
          <cell r="G146" t="str">
            <v>电业局</v>
          </cell>
          <cell r="H146" t="str">
            <v>酒精厂</v>
          </cell>
        </row>
        <row r="146">
          <cell r="M146" t="str">
            <v>已退出</v>
          </cell>
        </row>
        <row r="147">
          <cell r="G147" t="str">
            <v>县移动公司</v>
          </cell>
          <cell r="H147" t="str">
            <v>叶公酒厂</v>
          </cell>
        </row>
        <row r="147">
          <cell r="M147" t="str">
            <v>已退出</v>
          </cell>
        </row>
        <row r="148">
          <cell r="G148" t="str">
            <v>县计生委</v>
          </cell>
          <cell r="H148" t="str">
            <v>叶县盐厂</v>
          </cell>
        </row>
        <row r="148">
          <cell r="M148" t="str">
            <v>已退出</v>
          </cell>
        </row>
        <row r="149">
          <cell r="G149" t="str">
            <v>县质监局</v>
          </cell>
          <cell r="H149" t="str">
            <v>物资局</v>
          </cell>
        </row>
        <row r="149">
          <cell r="M149" t="str">
            <v>已退出</v>
          </cell>
        </row>
        <row r="150">
          <cell r="G150" t="str">
            <v>交通局</v>
          </cell>
          <cell r="H150" t="str">
            <v>煤炭公司</v>
          </cell>
        </row>
        <row r="150">
          <cell r="M150" t="str">
            <v>已退出</v>
          </cell>
        </row>
        <row r="151">
          <cell r="G151" t="str">
            <v>县农业局</v>
          </cell>
          <cell r="H151" t="str">
            <v>化工厂</v>
          </cell>
        </row>
        <row r="151">
          <cell r="M151" t="str">
            <v>已退出</v>
          </cell>
        </row>
        <row r="152">
          <cell r="G152" t="str">
            <v>县中医院</v>
          </cell>
          <cell r="H152" t="str">
            <v>化肥厂</v>
          </cell>
        </row>
        <row r="152">
          <cell r="M152" t="str">
            <v>已退出</v>
          </cell>
        </row>
        <row r="153">
          <cell r="G153" t="str">
            <v>昆阳镇三小</v>
          </cell>
          <cell r="H153" t="str">
            <v>食品公司</v>
          </cell>
        </row>
        <row r="153">
          <cell r="M153" t="str">
            <v>已退出</v>
          </cell>
        </row>
        <row r="154">
          <cell r="G154" t="str">
            <v>网通公司</v>
          </cell>
          <cell r="H154" t="str">
            <v>糖烟酒公司</v>
          </cell>
        </row>
        <row r="154">
          <cell r="M154" t="str">
            <v>已退出</v>
          </cell>
        </row>
        <row r="155">
          <cell r="G155" t="str">
            <v>县土地局</v>
          </cell>
          <cell r="H155" t="str">
            <v>龚店粮所</v>
          </cell>
        </row>
        <row r="155">
          <cell r="M155" t="str">
            <v>已退出</v>
          </cell>
        </row>
        <row r="156">
          <cell r="G156" t="str">
            <v>县水利局</v>
          </cell>
          <cell r="H156" t="str">
            <v>化肥厂</v>
          </cell>
        </row>
        <row r="156">
          <cell r="M156" t="str">
            <v>已退出</v>
          </cell>
        </row>
        <row r="157">
          <cell r="G157" t="str">
            <v>电业局</v>
          </cell>
          <cell r="H157" t="str">
            <v>腾达塑料厂</v>
          </cell>
        </row>
        <row r="157">
          <cell r="M157" t="str">
            <v>已退出</v>
          </cell>
        </row>
        <row r="158">
          <cell r="G158" t="str">
            <v>县城管局</v>
          </cell>
          <cell r="H158" t="str">
            <v>水泥厂</v>
          </cell>
        </row>
        <row r="158">
          <cell r="M158" t="str">
            <v>已退出</v>
          </cell>
        </row>
        <row r="159">
          <cell r="G159" t="str">
            <v>县房产局</v>
          </cell>
          <cell r="H159" t="str">
            <v>化肥厂</v>
          </cell>
        </row>
        <row r="159">
          <cell r="M159" t="str">
            <v>已退出</v>
          </cell>
        </row>
        <row r="160">
          <cell r="G160" t="str">
            <v>县委党校</v>
          </cell>
          <cell r="H160" t="str">
            <v>化肥厂</v>
          </cell>
        </row>
        <row r="160">
          <cell r="M160" t="str">
            <v>已退出</v>
          </cell>
        </row>
        <row r="161">
          <cell r="G161" t="str">
            <v>县农机局</v>
          </cell>
          <cell r="H161" t="str">
            <v>农机公司</v>
          </cell>
        </row>
        <row r="161">
          <cell r="M161" t="str">
            <v>已退出</v>
          </cell>
        </row>
        <row r="162">
          <cell r="G162" t="str">
            <v>县宾馆</v>
          </cell>
          <cell r="H162" t="str">
            <v>五交化公司</v>
          </cell>
        </row>
        <row r="162">
          <cell r="M162" t="str">
            <v>已退出</v>
          </cell>
        </row>
        <row r="163">
          <cell r="G163" t="str">
            <v>县盐业局</v>
          </cell>
          <cell r="H163" t="str">
            <v>盐业副食品公司</v>
          </cell>
        </row>
        <row r="163">
          <cell r="M163" t="str">
            <v>已退出</v>
          </cell>
        </row>
        <row r="164">
          <cell r="G164" t="str">
            <v>新华书店</v>
          </cell>
          <cell r="H164" t="str">
            <v>酒精厂</v>
          </cell>
        </row>
        <row r="164">
          <cell r="M164" t="str">
            <v>已退出</v>
          </cell>
        </row>
        <row r="165">
          <cell r="G165" t="str">
            <v>县科技局</v>
          </cell>
          <cell r="H165" t="str">
            <v>物资局</v>
          </cell>
        </row>
        <row r="165">
          <cell r="M165" t="str">
            <v>已退出</v>
          </cell>
        </row>
        <row r="166">
          <cell r="G166" t="str">
            <v>县政府机关</v>
          </cell>
          <cell r="H166" t="str">
            <v>大理石厂</v>
          </cell>
        </row>
        <row r="166">
          <cell r="M166" t="str">
            <v>已退出</v>
          </cell>
        </row>
        <row r="167">
          <cell r="G167" t="str">
            <v>县水利局</v>
          </cell>
          <cell r="H167" t="str">
            <v>副食品公司</v>
          </cell>
        </row>
        <row r="167">
          <cell r="M167" t="str">
            <v>已退出</v>
          </cell>
        </row>
        <row r="168">
          <cell r="G168" t="str">
            <v>县委党校</v>
          </cell>
          <cell r="H168" t="str">
            <v>化工厂</v>
          </cell>
        </row>
        <row r="168">
          <cell r="M168" t="str">
            <v>已退出</v>
          </cell>
        </row>
        <row r="169">
          <cell r="G169" t="str">
            <v>昆阳中学</v>
          </cell>
          <cell r="H169" t="str">
            <v>县浴池</v>
          </cell>
        </row>
        <row r="169">
          <cell r="M169" t="str">
            <v>已退出</v>
          </cell>
        </row>
        <row r="170">
          <cell r="G170" t="str">
            <v>县农机局</v>
          </cell>
          <cell r="H170" t="str">
            <v>物资贸易中心</v>
          </cell>
        </row>
        <row r="170">
          <cell r="M170" t="str">
            <v>已退出</v>
          </cell>
        </row>
        <row r="171">
          <cell r="G171" t="str">
            <v>妇幼保健院</v>
          </cell>
          <cell r="H171" t="str">
            <v>塑料总厂</v>
          </cell>
        </row>
        <row r="171">
          <cell r="M171" t="str">
            <v>已退出</v>
          </cell>
        </row>
        <row r="172">
          <cell r="G172" t="str">
            <v>县粮食局</v>
          </cell>
          <cell r="H172" t="str">
            <v>物资系统</v>
          </cell>
        </row>
        <row r="172">
          <cell r="M172" t="str">
            <v>已退出</v>
          </cell>
        </row>
        <row r="173">
          <cell r="G173" t="str">
            <v>地税局</v>
          </cell>
          <cell r="H173" t="str">
            <v>猪场</v>
          </cell>
        </row>
        <row r="173">
          <cell r="M173" t="str">
            <v>已退出</v>
          </cell>
        </row>
        <row r="174">
          <cell r="G174" t="str">
            <v>电业局</v>
          </cell>
          <cell r="H174" t="str">
            <v>零就业家庭</v>
          </cell>
        </row>
        <row r="174">
          <cell r="M174" t="str">
            <v>已退出</v>
          </cell>
        </row>
        <row r="175">
          <cell r="G175" t="str">
            <v>县招待所</v>
          </cell>
          <cell r="H175" t="str">
            <v>磷肥厂</v>
          </cell>
        </row>
        <row r="175">
          <cell r="M175" t="str">
            <v>已退出</v>
          </cell>
        </row>
        <row r="176">
          <cell r="G176" t="str">
            <v>县通信公司</v>
          </cell>
          <cell r="H176" t="str">
            <v>化工厂</v>
          </cell>
        </row>
        <row r="176">
          <cell r="M176" t="str">
            <v>已退出</v>
          </cell>
        </row>
        <row r="177">
          <cell r="G177" t="str">
            <v>县二高</v>
          </cell>
          <cell r="H177" t="str">
            <v>化肥厂</v>
          </cell>
        </row>
        <row r="177">
          <cell r="M177" t="str">
            <v>已退出</v>
          </cell>
        </row>
        <row r="178">
          <cell r="G178" t="str">
            <v>县医院</v>
          </cell>
          <cell r="H178" t="str">
            <v>零就业家庭</v>
          </cell>
        </row>
        <row r="178">
          <cell r="M178" t="str">
            <v>已退出</v>
          </cell>
        </row>
        <row r="179">
          <cell r="G179" t="str">
            <v>县环保局</v>
          </cell>
          <cell r="H179" t="str">
            <v>物资局</v>
          </cell>
        </row>
        <row r="179">
          <cell r="M179" t="str">
            <v>已退出</v>
          </cell>
        </row>
        <row r="180">
          <cell r="G180" t="str">
            <v>商业局</v>
          </cell>
          <cell r="H180" t="str">
            <v>糖烟酒公司</v>
          </cell>
        </row>
        <row r="180">
          <cell r="M180" t="str">
            <v>已退出</v>
          </cell>
        </row>
        <row r="181">
          <cell r="G181" t="str">
            <v>县粮食局</v>
          </cell>
          <cell r="H181" t="str">
            <v>粮食系统</v>
          </cell>
        </row>
        <row r="181">
          <cell r="M181" t="str">
            <v>已退出</v>
          </cell>
        </row>
        <row r="182">
          <cell r="G182" t="str">
            <v>人行</v>
          </cell>
          <cell r="H182" t="str">
            <v>塑料总厂</v>
          </cell>
        </row>
        <row r="182">
          <cell r="M182" t="str">
            <v>已退出</v>
          </cell>
        </row>
        <row r="183">
          <cell r="G183" t="str">
            <v>公路局</v>
          </cell>
          <cell r="H183" t="str">
            <v>第一盐矿</v>
          </cell>
        </row>
        <row r="183">
          <cell r="M183" t="str">
            <v>已退出</v>
          </cell>
        </row>
        <row r="184">
          <cell r="G184" t="str">
            <v>县交通局</v>
          </cell>
          <cell r="H184" t="str">
            <v>物资局</v>
          </cell>
        </row>
        <row r="184">
          <cell r="M184" t="str">
            <v>已退出</v>
          </cell>
        </row>
        <row r="185">
          <cell r="G185" t="str">
            <v>县城管局</v>
          </cell>
          <cell r="H185" t="str">
            <v>水泥厂</v>
          </cell>
        </row>
        <row r="185">
          <cell r="M185" t="str">
            <v>已退出</v>
          </cell>
        </row>
        <row r="186">
          <cell r="G186" t="str">
            <v>县工商局</v>
          </cell>
          <cell r="H186" t="str">
            <v>化肥厂</v>
          </cell>
        </row>
        <row r="186">
          <cell r="M186" t="str">
            <v>已退出</v>
          </cell>
        </row>
        <row r="187">
          <cell r="G187" t="str">
            <v>县药监局</v>
          </cell>
          <cell r="H187" t="str">
            <v>东风塑料厂</v>
          </cell>
        </row>
        <row r="187">
          <cell r="M187" t="str">
            <v>已退出</v>
          </cell>
        </row>
        <row r="188">
          <cell r="G188" t="str">
            <v>县药监局</v>
          </cell>
          <cell r="H188" t="str">
            <v>东风塑料厂</v>
          </cell>
        </row>
        <row r="188">
          <cell r="M188" t="str">
            <v>已退出</v>
          </cell>
        </row>
        <row r="189">
          <cell r="G189" t="str">
            <v>县防疫站</v>
          </cell>
          <cell r="H189" t="str">
            <v>腾达塑料厂</v>
          </cell>
        </row>
        <row r="189">
          <cell r="M189" t="str">
            <v>已退出</v>
          </cell>
        </row>
        <row r="190">
          <cell r="G190" t="str">
            <v>移民局</v>
          </cell>
          <cell r="H190" t="str">
            <v>纺织品公司</v>
          </cell>
        </row>
        <row r="190">
          <cell r="M190" t="str">
            <v>已退出</v>
          </cell>
        </row>
        <row r="191">
          <cell r="G191" t="str">
            <v>县宾馆</v>
          </cell>
          <cell r="H191" t="str">
            <v>大理石厂</v>
          </cell>
        </row>
        <row r="191">
          <cell r="M191" t="str">
            <v>已退出</v>
          </cell>
        </row>
        <row r="192">
          <cell r="G192" t="str">
            <v>县物价局</v>
          </cell>
          <cell r="H192" t="str">
            <v>除尘厂</v>
          </cell>
        </row>
        <row r="192">
          <cell r="M192" t="str">
            <v>已退出</v>
          </cell>
        </row>
        <row r="193">
          <cell r="G193" t="str">
            <v>县广播电视局</v>
          </cell>
          <cell r="H193" t="str">
            <v>磁肥厂</v>
          </cell>
        </row>
        <row r="193">
          <cell r="M193" t="str">
            <v>已退出</v>
          </cell>
        </row>
        <row r="194">
          <cell r="G194" t="str">
            <v>县公安局</v>
          </cell>
          <cell r="H194" t="str">
            <v>磷肥厂</v>
          </cell>
        </row>
        <row r="194">
          <cell r="M194" t="str">
            <v>已退出</v>
          </cell>
        </row>
        <row r="195">
          <cell r="G195" t="str">
            <v>县医院</v>
          </cell>
          <cell r="H195" t="str">
            <v>化肥厂</v>
          </cell>
        </row>
        <row r="195">
          <cell r="M195" t="str">
            <v>已退出</v>
          </cell>
        </row>
        <row r="196">
          <cell r="G196" t="str">
            <v>县电业局</v>
          </cell>
          <cell r="H196" t="str">
            <v>化肥厂</v>
          </cell>
        </row>
        <row r="196">
          <cell r="M196" t="str">
            <v>已退出</v>
          </cell>
        </row>
        <row r="197">
          <cell r="G197" t="str">
            <v>县高</v>
          </cell>
          <cell r="H197" t="str">
            <v>东风塑料厂</v>
          </cell>
        </row>
        <row r="197">
          <cell r="M197" t="str">
            <v>已退出</v>
          </cell>
        </row>
        <row r="198">
          <cell r="G198" t="str">
            <v>县电业局</v>
          </cell>
          <cell r="H198" t="str">
            <v>大理石厂</v>
          </cell>
        </row>
        <row r="198">
          <cell r="M198" t="str">
            <v>已退出</v>
          </cell>
        </row>
        <row r="199">
          <cell r="G199" t="str">
            <v>县委机关</v>
          </cell>
          <cell r="H199" t="str">
            <v>大理石厂</v>
          </cell>
        </row>
        <row r="199">
          <cell r="M199" t="str">
            <v>已退出</v>
          </cell>
        </row>
        <row r="200">
          <cell r="G200" t="str">
            <v>县教体局</v>
          </cell>
          <cell r="H200" t="str">
            <v>化肥厂</v>
          </cell>
        </row>
        <row r="200">
          <cell r="M200" t="str">
            <v>已退出</v>
          </cell>
        </row>
        <row r="201">
          <cell r="G201" t="str">
            <v>县农机局</v>
          </cell>
          <cell r="H201" t="str">
            <v>农机公司</v>
          </cell>
        </row>
        <row r="201">
          <cell r="M201" t="str">
            <v>已退出</v>
          </cell>
        </row>
        <row r="202">
          <cell r="G202" t="str">
            <v>县三高</v>
          </cell>
          <cell r="H202" t="str">
            <v>东风塑料厂</v>
          </cell>
        </row>
        <row r="202">
          <cell r="M202" t="str">
            <v>已退出</v>
          </cell>
        </row>
        <row r="203">
          <cell r="G203" t="str">
            <v>县畜牧局</v>
          </cell>
          <cell r="H203" t="str">
            <v>化肥厂</v>
          </cell>
        </row>
        <row r="203">
          <cell r="M203" t="str">
            <v>已退出</v>
          </cell>
        </row>
        <row r="204">
          <cell r="G204" t="str">
            <v>县房产局</v>
          </cell>
          <cell r="H204" t="str">
            <v>水泥厂</v>
          </cell>
        </row>
        <row r="204">
          <cell r="M204" t="str">
            <v>已退出</v>
          </cell>
        </row>
        <row r="205">
          <cell r="G205" t="str">
            <v>县广播电视局</v>
          </cell>
          <cell r="H205" t="str">
            <v>化肥厂</v>
          </cell>
        </row>
        <row r="205">
          <cell r="M205" t="str">
            <v>已退出</v>
          </cell>
        </row>
        <row r="206">
          <cell r="G206" t="str">
            <v>县广场信用社</v>
          </cell>
          <cell r="H206" t="str">
            <v>除尘厂</v>
          </cell>
        </row>
        <row r="206">
          <cell r="M206" t="str">
            <v>已退出</v>
          </cell>
        </row>
        <row r="207">
          <cell r="G207" t="str">
            <v>商业局</v>
          </cell>
          <cell r="H207" t="str">
            <v>商业系统</v>
          </cell>
        </row>
        <row r="207">
          <cell r="M207" t="str">
            <v>已退出</v>
          </cell>
        </row>
        <row r="208">
          <cell r="G208" t="str">
            <v>职工医院</v>
          </cell>
          <cell r="H208" t="str">
            <v>磷肥厂</v>
          </cell>
        </row>
        <row r="208">
          <cell r="M208" t="str">
            <v>已退出</v>
          </cell>
        </row>
        <row r="209">
          <cell r="G209" t="str">
            <v>县质监局</v>
          </cell>
          <cell r="H209" t="str">
            <v>酒精厂</v>
          </cell>
        </row>
        <row r="209">
          <cell r="M209" t="str">
            <v>已退出</v>
          </cell>
        </row>
        <row r="210">
          <cell r="G210" t="str">
            <v>县委党校</v>
          </cell>
          <cell r="H210" t="str">
            <v>化肥厂</v>
          </cell>
        </row>
        <row r="210">
          <cell r="M210" t="str">
            <v>已退出</v>
          </cell>
        </row>
        <row r="211">
          <cell r="G211" t="str">
            <v>县卫生局</v>
          </cell>
          <cell r="H211" t="str">
            <v>酒精厂</v>
          </cell>
        </row>
        <row r="211">
          <cell r="M211" t="str">
            <v>已退出</v>
          </cell>
        </row>
        <row r="212">
          <cell r="G212" t="str">
            <v>县国税局</v>
          </cell>
          <cell r="H212" t="str">
            <v>化肥厂</v>
          </cell>
        </row>
        <row r="212">
          <cell r="M212" t="str">
            <v>已退出</v>
          </cell>
        </row>
        <row r="213">
          <cell r="G213" t="str">
            <v>县城管局</v>
          </cell>
          <cell r="H213" t="str">
            <v>酒精厂</v>
          </cell>
        </row>
        <row r="213">
          <cell r="M213" t="str">
            <v>已退出</v>
          </cell>
        </row>
        <row r="214">
          <cell r="G214" t="str">
            <v>就业局</v>
          </cell>
          <cell r="H214" t="str">
            <v>第三水泥厂</v>
          </cell>
        </row>
        <row r="214">
          <cell r="M214" t="str">
            <v>已退出</v>
          </cell>
        </row>
        <row r="215">
          <cell r="G215" t="str">
            <v>县二高</v>
          </cell>
          <cell r="H215" t="str">
            <v>化工厂</v>
          </cell>
        </row>
        <row r="215">
          <cell r="M215" t="str">
            <v>已退出</v>
          </cell>
        </row>
        <row r="216">
          <cell r="G216" t="str">
            <v>县高</v>
          </cell>
          <cell r="H216" t="str">
            <v>零就业家庭</v>
          </cell>
        </row>
        <row r="216">
          <cell r="M216" t="str">
            <v>已退出</v>
          </cell>
        </row>
        <row r="217">
          <cell r="G217" t="str">
            <v>县民政局</v>
          </cell>
          <cell r="H217" t="str">
            <v>粮食系统</v>
          </cell>
        </row>
        <row r="217">
          <cell r="M217" t="str">
            <v>已退出</v>
          </cell>
        </row>
        <row r="218">
          <cell r="G218" t="str">
            <v>县审计局</v>
          </cell>
          <cell r="H218" t="str">
            <v>食品公司</v>
          </cell>
        </row>
        <row r="218">
          <cell r="M218" t="str">
            <v>已退出</v>
          </cell>
        </row>
        <row r="219">
          <cell r="G219" t="str">
            <v>公路局</v>
          </cell>
          <cell r="H219" t="str">
            <v>化肥厂</v>
          </cell>
        </row>
        <row r="219">
          <cell r="M219" t="str">
            <v>已退出</v>
          </cell>
        </row>
        <row r="220">
          <cell r="G220" t="str">
            <v>县政府机关</v>
          </cell>
          <cell r="H220" t="str">
            <v>磁肥厂</v>
          </cell>
        </row>
        <row r="220">
          <cell r="M220" t="str">
            <v>已退出</v>
          </cell>
        </row>
        <row r="221">
          <cell r="G221" t="str">
            <v>商业局</v>
          </cell>
          <cell r="H221" t="str">
            <v>五交化公司</v>
          </cell>
        </row>
        <row r="221">
          <cell r="M221" t="str">
            <v>已退出</v>
          </cell>
        </row>
        <row r="222">
          <cell r="G222" t="str">
            <v>县地税局</v>
          </cell>
          <cell r="H222" t="str">
            <v>轻化厂</v>
          </cell>
        </row>
        <row r="222">
          <cell r="M222" t="str">
            <v>已退出</v>
          </cell>
        </row>
        <row r="223">
          <cell r="G223" t="str">
            <v>县建设局</v>
          </cell>
          <cell r="H223" t="str">
            <v>煤炭公司</v>
          </cell>
        </row>
        <row r="223">
          <cell r="M223" t="str">
            <v>已退出</v>
          </cell>
        </row>
        <row r="224">
          <cell r="G224" t="str">
            <v>县广播电视局</v>
          </cell>
          <cell r="H224" t="str">
            <v>化肥厂</v>
          </cell>
        </row>
        <row r="224">
          <cell r="M224" t="str">
            <v>已退出</v>
          </cell>
        </row>
        <row r="225">
          <cell r="G225" t="str">
            <v>县盐业局</v>
          </cell>
          <cell r="H225" t="str">
            <v>盐业副食品公司</v>
          </cell>
        </row>
        <row r="225">
          <cell r="M225" t="str">
            <v>已退出</v>
          </cell>
        </row>
        <row r="226">
          <cell r="G226" t="str">
            <v>广电局</v>
          </cell>
          <cell r="H226" t="str">
            <v>物资局贸易中心</v>
          </cell>
        </row>
        <row r="226">
          <cell r="M226" t="str">
            <v>已退出</v>
          </cell>
        </row>
        <row r="227">
          <cell r="G227" t="str">
            <v>县盐业局</v>
          </cell>
          <cell r="H227" t="str">
            <v>盐业副食品公司</v>
          </cell>
        </row>
        <row r="227">
          <cell r="M227" t="str">
            <v>已退出</v>
          </cell>
        </row>
        <row r="228">
          <cell r="G228" t="str">
            <v>县民政局</v>
          </cell>
          <cell r="H228" t="str">
            <v>化肥厂</v>
          </cell>
        </row>
        <row r="228">
          <cell r="M228" t="str">
            <v>已退出</v>
          </cell>
        </row>
        <row r="229">
          <cell r="G229" t="str">
            <v>县中行</v>
          </cell>
          <cell r="H229" t="str">
            <v>化工厂</v>
          </cell>
        </row>
        <row r="229">
          <cell r="M229" t="str">
            <v>已退出</v>
          </cell>
        </row>
        <row r="230">
          <cell r="G230" t="str">
            <v>县国税局</v>
          </cell>
          <cell r="H230" t="str">
            <v>石油公司</v>
          </cell>
        </row>
        <row r="230">
          <cell r="M230" t="str">
            <v>已退出</v>
          </cell>
        </row>
        <row r="231">
          <cell r="G231" t="str">
            <v>县环保局</v>
          </cell>
          <cell r="H231" t="str">
            <v>粮食储备库</v>
          </cell>
        </row>
        <row r="231">
          <cell r="M231" t="str">
            <v>已退出</v>
          </cell>
        </row>
        <row r="232">
          <cell r="G232" t="str">
            <v>县委机关</v>
          </cell>
          <cell r="H232" t="str">
            <v>汽车站</v>
          </cell>
        </row>
        <row r="232">
          <cell r="M232" t="str">
            <v>已退出</v>
          </cell>
        </row>
        <row r="233">
          <cell r="G233" t="str">
            <v>体委</v>
          </cell>
          <cell r="H233" t="str">
            <v>农机公司</v>
          </cell>
        </row>
        <row r="233">
          <cell r="M233" t="str">
            <v>已退出</v>
          </cell>
        </row>
        <row r="234">
          <cell r="G234" t="str">
            <v>县邮政局</v>
          </cell>
          <cell r="H234" t="str">
            <v>化肥厂</v>
          </cell>
        </row>
        <row r="234">
          <cell r="M234" t="str">
            <v>已退出</v>
          </cell>
        </row>
        <row r="235">
          <cell r="G235" t="str">
            <v>县邮政局</v>
          </cell>
          <cell r="H235" t="str">
            <v>商业系统</v>
          </cell>
        </row>
        <row r="235">
          <cell r="M235" t="str">
            <v>已退出</v>
          </cell>
        </row>
        <row r="236">
          <cell r="G236" t="str">
            <v>就业局</v>
          </cell>
          <cell r="H236" t="str">
            <v>物资系统</v>
          </cell>
        </row>
        <row r="236">
          <cell r="M236" t="str">
            <v>已退出</v>
          </cell>
        </row>
        <row r="237">
          <cell r="G237" t="str">
            <v>县卫生局</v>
          </cell>
          <cell r="H237" t="str">
            <v>食品公司</v>
          </cell>
        </row>
        <row r="237">
          <cell r="M237" t="str">
            <v>已退出</v>
          </cell>
        </row>
        <row r="238">
          <cell r="G238" t="str">
            <v>县质监局</v>
          </cell>
          <cell r="H238" t="str">
            <v>化肥厂</v>
          </cell>
        </row>
        <row r="238">
          <cell r="M238" t="str">
            <v>已退出</v>
          </cell>
        </row>
        <row r="239">
          <cell r="G239" t="str">
            <v>县人寿公司</v>
          </cell>
          <cell r="H239" t="str">
            <v>化肥厂</v>
          </cell>
        </row>
        <row r="239">
          <cell r="M239" t="str">
            <v>已退出</v>
          </cell>
        </row>
        <row r="240">
          <cell r="G240" t="str">
            <v>县物价局</v>
          </cell>
          <cell r="H240" t="str">
            <v>化肥厂</v>
          </cell>
        </row>
        <row r="240">
          <cell r="M240" t="str">
            <v>已退出</v>
          </cell>
        </row>
        <row r="241">
          <cell r="G241" t="str">
            <v>县文化局</v>
          </cell>
          <cell r="H241" t="str">
            <v>金属镁厂</v>
          </cell>
        </row>
        <row r="241">
          <cell r="M241" t="str">
            <v>已退出</v>
          </cell>
        </row>
        <row r="242">
          <cell r="G242" t="str">
            <v>地道所</v>
          </cell>
          <cell r="H242" t="str">
            <v>面粉厂</v>
          </cell>
        </row>
        <row r="242">
          <cell r="M242" t="str">
            <v>已退出</v>
          </cell>
        </row>
        <row r="243">
          <cell r="G243" t="str">
            <v>县国税局</v>
          </cell>
          <cell r="H243" t="str">
            <v>轻化机械厂</v>
          </cell>
        </row>
        <row r="243">
          <cell r="M243" t="str">
            <v>已退出</v>
          </cell>
        </row>
        <row r="244">
          <cell r="G244" t="str">
            <v>县卫生局</v>
          </cell>
          <cell r="H244" t="str">
            <v>纺织品公司</v>
          </cell>
        </row>
        <row r="244">
          <cell r="M244" t="str">
            <v>已退出</v>
          </cell>
        </row>
        <row r="245">
          <cell r="G245" t="str">
            <v>县中行</v>
          </cell>
          <cell r="H245" t="str">
            <v>化肥厂</v>
          </cell>
        </row>
        <row r="245">
          <cell r="M245" t="str">
            <v>已退出</v>
          </cell>
        </row>
        <row r="246">
          <cell r="G246" t="str">
            <v>县中行</v>
          </cell>
          <cell r="H246" t="str">
            <v>化肥厂</v>
          </cell>
        </row>
        <row r="246">
          <cell r="M246" t="str">
            <v>已退出</v>
          </cell>
        </row>
        <row r="247">
          <cell r="G247" t="str">
            <v>县财政局</v>
          </cell>
          <cell r="H247" t="str">
            <v>酒精厂</v>
          </cell>
        </row>
        <row r="247">
          <cell r="M247" t="str">
            <v>已退出</v>
          </cell>
        </row>
        <row r="248">
          <cell r="G248" t="str">
            <v>运管所</v>
          </cell>
          <cell r="H248" t="str">
            <v>任店粮所</v>
          </cell>
        </row>
        <row r="248">
          <cell r="M248" t="str">
            <v>已退出</v>
          </cell>
        </row>
        <row r="249">
          <cell r="G249" t="str">
            <v>县粮食局</v>
          </cell>
          <cell r="H249" t="str">
            <v>油厂</v>
          </cell>
        </row>
        <row r="249">
          <cell r="M249" t="str">
            <v>已退出</v>
          </cell>
        </row>
        <row r="250">
          <cell r="G250" t="str">
            <v>县人寿公司</v>
          </cell>
          <cell r="H250" t="str">
            <v>化工厂</v>
          </cell>
        </row>
        <row r="250">
          <cell r="M250" t="str">
            <v>已退出</v>
          </cell>
        </row>
        <row r="251">
          <cell r="G251" t="str">
            <v>县工商局</v>
          </cell>
          <cell r="H251" t="str">
            <v>化肥厂</v>
          </cell>
        </row>
        <row r="251">
          <cell r="M251" t="str">
            <v>已退出</v>
          </cell>
        </row>
        <row r="252">
          <cell r="G252" t="str">
            <v>县水利局</v>
          </cell>
          <cell r="H252" t="str">
            <v>商业系统</v>
          </cell>
        </row>
        <row r="252">
          <cell r="M252" t="str">
            <v>已退出</v>
          </cell>
        </row>
        <row r="253">
          <cell r="G253" t="str">
            <v>县移动公司</v>
          </cell>
          <cell r="H253" t="str">
            <v>东风塑料厂</v>
          </cell>
        </row>
        <row r="253">
          <cell r="M253" t="str">
            <v>已退出</v>
          </cell>
        </row>
        <row r="254">
          <cell r="G254" t="str">
            <v>县农机局</v>
          </cell>
          <cell r="H254" t="str">
            <v>糖烟酒公司</v>
          </cell>
        </row>
        <row r="254">
          <cell r="M254" t="str">
            <v>已退出</v>
          </cell>
        </row>
        <row r="255">
          <cell r="G255" t="str">
            <v>县民政局</v>
          </cell>
          <cell r="H255" t="str">
            <v>红星食品公司</v>
          </cell>
        </row>
        <row r="255">
          <cell r="M255" t="str">
            <v>已退出</v>
          </cell>
        </row>
        <row r="256">
          <cell r="G256" t="str">
            <v>县计生委</v>
          </cell>
          <cell r="H256" t="str">
            <v>化工厂</v>
          </cell>
        </row>
        <row r="256">
          <cell r="M256" t="str">
            <v>已退出</v>
          </cell>
        </row>
        <row r="257">
          <cell r="G257" t="str">
            <v>县供销社</v>
          </cell>
          <cell r="H257" t="str">
            <v>大理石厂</v>
          </cell>
        </row>
        <row r="257">
          <cell r="M257" t="str">
            <v>已退出</v>
          </cell>
        </row>
        <row r="258">
          <cell r="G258" t="str">
            <v>县信用联社</v>
          </cell>
          <cell r="H258" t="str">
            <v>轻化机械厂</v>
          </cell>
        </row>
        <row r="258">
          <cell r="M258" t="str">
            <v>已退出</v>
          </cell>
        </row>
        <row r="259">
          <cell r="G259" t="str">
            <v>公路段</v>
          </cell>
          <cell r="H259" t="str">
            <v>化肥厂</v>
          </cell>
        </row>
        <row r="259">
          <cell r="M259" t="str">
            <v>已退出</v>
          </cell>
        </row>
        <row r="260">
          <cell r="G260" t="str">
            <v>县财政局</v>
          </cell>
          <cell r="H260" t="str">
            <v>叶公酒厂</v>
          </cell>
        </row>
        <row r="260">
          <cell r="M260" t="str">
            <v>已退出</v>
          </cell>
        </row>
        <row r="261">
          <cell r="G261" t="str">
            <v>县民政局</v>
          </cell>
          <cell r="H261" t="str">
            <v>物资局</v>
          </cell>
        </row>
        <row r="261">
          <cell r="M261" t="str">
            <v>已退出</v>
          </cell>
        </row>
        <row r="262">
          <cell r="G262" t="str">
            <v>县通信公司</v>
          </cell>
          <cell r="H262" t="str">
            <v>化肥厂</v>
          </cell>
        </row>
        <row r="262">
          <cell r="M262" t="str">
            <v>已退出</v>
          </cell>
        </row>
        <row r="263">
          <cell r="G263" t="str">
            <v>县建设局</v>
          </cell>
          <cell r="H263" t="str">
            <v>化工厂</v>
          </cell>
        </row>
        <row r="263">
          <cell r="M263" t="str">
            <v>已退出</v>
          </cell>
        </row>
        <row r="264">
          <cell r="G264" t="str">
            <v>县宾馆</v>
          </cell>
          <cell r="H264" t="str">
            <v>液化气公司</v>
          </cell>
        </row>
        <row r="264">
          <cell r="M264" t="str">
            <v>已退出</v>
          </cell>
        </row>
        <row r="265">
          <cell r="G265" t="str">
            <v>县审计局</v>
          </cell>
          <cell r="H265" t="str">
            <v>第一盐矿</v>
          </cell>
        </row>
        <row r="265">
          <cell r="M265" t="str">
            <v>已退出</v>
          </cell>
        </row>
        <row r="266">
          <cell r="G266" t="str">
            <v>县职教中心</v>
          </cell>
          <cell r="H266" t="str">
            <v>金属镁厂</v>
          </cell>
        </row>
        <row r="266">
          <cell r="M266" t="str">
            <v>已退出</v>
          </cell>
        </row>
        <row r="267">
          <cell r="G267" t="str">
            <v>县文化局</v>
          </cell>
          <cell r="H267" t="str">
            <v>金融系统</v>
          </cell>
        </row>
        <row r="267">
          <cell r="M267" t="str">
            <v>已退出</v>
          </cell>
        </row>
        <row r="268">
          <cell r="G268" t="str">
            <v>县高</v>
          </cell>
          <cell r="H268" t="str">
            <v>磷肥厂</v>
          </cell>
        </row>
        <row r="268">
          <cell r="M268" t="str">
            <v>已退出</v>
          </cell>
        </row>
        <row r="269">
          <cell r="G269" t="str">
            <v>县供销社</v>
          </cell>
          <cell r="H269" t="str">
            <v>塑料总厂</v>
          </cell>
        </row>
        <row r="269">
          <cell r="M269" t="str">
            <v>已退出</v>
          </cell>
        </row>
        <row r="270">
          <cell r="G270" t="str">
            <v>县高</v>
          </cell>
          <cell r="H270" t="str">
            <v>除尘厂</v>
          </cell>
        </row>
        <row r="270">
          <cell r="M270" t="str">
            <v>已退出</v>
          </cell>
        </row>
        <row r="271">
          <cell r="G271" t="str">
            <v>县宾馆</v>
          </cell>
          <cell r="H271" t="str">
            <v>农机公司</v>
          </cell>
        </row>
        <row r="271">
          <cell r="M271" t="str">
            <v>已退出</v>
          </cell>
        </row>
        <row r="272">
          <cell r="G272" t="str">
            <v>县人行</v>
          </cell>
          <cell r="H272" t="str">
            <v>夏李粮所</v>
          </cell>
        </row>
        <row r="272">
          <cell r="M272" t="str">
            <v>已退出</v>
          </cell>
        </row>
        <row r="273">
          <cell r="G273" t="str">
            <v>县文化局</v>
          </cell>
          <cell r="H273" t="str">
            <v>磷肥厂</v>
          </cell>
        </row>
        <row r="273">
          <cell r="M273" t="str">
            <v>已退出</v>
          </cell>
        </row>
        <row r="274">
          <cell r="G274" t="str">
            <v>县粮食局</v>
          </cell>
          <cell r="H274" t="str">
            <v>粮食系统</v>
          </cell>
        </row>
        <row r="274">
          <cell r="M274" t="str">
            <v>已退出</v>
          </cell>
        </row>
        <row r="275">
          <cell r="G275" t="str">
            <v>县检察院</v>
          </cell>
          <cell r="H275" t="str">
            <v>物资局</v>
          </cell>
        </row>
        <row r="275">
          <cell r="M275" t="str">
            <v>已退出</v>
          </cell>
        </row>
        <row r="276">
          <cell r="G276" t="str">
            <v>县委党校</v>
          </cell>
          <cell r="H276" t="str">
            <v>第一盐矿</v>
          </cell>
        </row>
        <row r="276">
          <cell r="M276" t="str">
            <v>已退出</v>
          </cell>
        </row>
        <row r="277">
          <cell r="G277" t="str">
            <v>县医院</v>
          </cell>
          <cell r="H277" t="str">
            <v>煤炭公司</v>
          </cell>
        </row>
        <row r="277">
          <cell r="M277" t="str">
            <v>已退出</v>
          </cell>
        </row>
        <row r="278">
          <cell r="G278" t="str">
            <v>地道所</v>
          </cell>
          <cell r="H278" t="str">
            <v>物资局</v>
          </cell>
        </row>
        <row r="278">
          <cell r="M278" t="str">
            <v>已退出</v>
          </cell>
        </row>
        <row r="279">
          <cell r="G279" t="str">
            <v>县高</v>
          </cell>
          <cell r="H279" t="str">
            <v>储备库</v>
          </cell>
        </row>
        <row r="279">
          <cell r="M279" t="str">
            <v>已退出</v>
          </cell>
        </row>
        <row r="280">
          <cell r="G280" t="str">
            <v>县供销社</v>
          </cell>
          <cell r="H280" t="str">
            <v>种鸡厂</v>
          </cell>
        </row>
        <row r="280">
          <cell r="M280" t="str">
            <v>已退出</v>
          </cell>
        </row>
        <row r="281">
          <cell r="G281" t="str">
            <v>建行</v>
          </cell>
          <cell r="H281" t="str">
            <v>化肥厂</v>
          </cell>
        </row>
        <row r="281">
          <cell r="M281" t="str">
            <v>已退出</v>
          </cell>
        </row>
        <row r="282">
          <cell r="G282" t="str">
            <v>园林局</v>
          </cell>
          <cell r="H282" t="str">
            <v>化肥厂</v>
          </cell>
        </row>
        <row r="282">
          <cell r="M282" t="str">
            <v>已退出</v>
          </cell>
        </row>
        <row r="283">
          <cell r="G283" t="str">
            <v>园林局</v>
          </cell>
          <cell r="H283" t="str">
            <v>化肥厂</v>
          </cell>
        </row>
        <row r="283">
          <cell r="M283" t="str">
            <v>已退出</v>
          </cell>
        </row>
        <row r="284">
          <cell r="G284" t="str">
            <v>县房产局</v>
          </cell>
          <cell r="H284" t="str">
            <v>外贸公司</v>
          </cell>
        </row>
        <row r="284">
          <cell r="M284" t="str">
            <v>已退出</v>
          </cell>
        </row>
        <row r="285">
          <cell r="G285" t="str">
            <v>县林业局</v>
          </cell>
          <cell r="H285" t="str">
            <v>化肥厂</v>
          </cell>
        </row>
        <row r="285">
          <cell r="M285" t="str">
            <v>已退出</v>
          </cell>
        </row>
        <row r="286">
          <cell r="G286" t="str">
            <v>县人武部</v>
          </cell>
          <cell r="H286" t="str">
            <v>化肥厂</v>
          </cell>
        </row>
        <row r="286">
          <cell r="M286" t="str">
            <v>已退出</v>
          </cell>
        </row>
        <row r="287">
          <cell r="G287" t="str">
            <v>县三高</v>
          </cell>
          <cell r="H287" t="str">
            <v>化工厂</v>
          </cell>
        </row>
        <row r="287">
          <cell r="M287" t="str">
            <v>已退出</v>
          </cell>
        </row>
        <row r="288">
          <cell r="G288" t="str">
            <v>县中行</v>
          </cell>
          <cell r="H288" t="str">
            <v>东风塑料厂</v>
          </cell>
        </row>
        <row r="288">
          <cell r="M288" t="str">
            <v>已退出</v>
          </cell>
        </row>
        <row r="289">
          <cell r="G289" t="str">
            <v>县中医院</v>
          </cell>
          <cell r="H289" t="str">
            <v>物资系统</v>
          </cell>
        </row>
        <row r="289">
          <cell r="M289" t="str">
            <v>已退出</v>
          </cell>
        </row>
        <row r="290">
          <cell r="G290" t="str">
            <v>东菜园居委会</v>
          </cell>
          <cell r="H290" t="str">
            <v>叶公酒厂</v>
          </cell>
        </row>
        <row r="290">
          <cell r="M290" t="str">
            <v>已退出</v>
          </cell>
        </row>
        <row r="291">
          <cell r="G291" t="str">
            <v>运管所</v>
          </cell>
          <cell r="H291" t="str">
            <v>化工厂</v>
          </cell>
        </row>
        <row r="291">
          <cell r="M291" t="str">
            <v>已退出</v>
          </cell>
        </row>
        <row r="292">
          <cell r="G292" t="str">
            <v>县计生委</v>
          </cell>
          <cell r="H292" t="str">
            <v>物资局</v>
          </cell>
        </row>
        <row r="292">
          <cell r="M292" t="str">
            <v>已退出</v>
          </cell>
        </row>
        <row r="293">
          <cell r="G293" t="str">
            <v>县高</v>
          </cell>
          <cell r="H293" t="str">
            <v>木材公司</v>
          </cell>
        </row>
        <row r="293">
          <cell r="M293" t="str">
            <v>已退出</v>
          </cell>
        </row>
        <row r="294">
          <cell r="G294" t="str">
            <v>县人劳局</v>
          </cell>
          <cell r="H294" t="str">
            <v>酒精厂</v>
          </cell>
        </row>
        <row r="294">
          <cell r="M294" t="str">
            <v>已退出</v>
          </cell>
        </row>
        <row r="295">
          <cell r="G295" t="str">
            <v>县审计局</v>
          </cell>
          <cell r="H295" t="str">
            <v>轻化厂</v>
          </cell>
        </row>
        <row r="295">
          <cell r="M295" t="str">
            <v>已退出</v>
          </cell>
        </row>
        <row r="296">
          <cell r="G296" t="str">
            <v>县林业局</v>
          </cell>
          <cell r="H296" t="str">
            <v>酒精厂</v>
          </cell>
        </row>
        <row r="296">
          <cell r="M296" t="str">
            <v>已退出</v>
          </cell>
        </row>
        <row r="297">
          <cell r="G297" t="str">
            <v>县农业局</v>
          </cell>
          <cell r="H297" t="str">
            <v>粮食系统</v>
          </cell>
        </row>
        <row r="297">
          <cell r="M297" t="str">
            <v>已退出</v>
          </cell>
        </row>
        <row r="298">
          <cell r="G298" t="str">
            <v>县物价局</v>
          </cell>
          <cell r="H298" t="str">
            <v>酒精厂</v>
          </cell>
        </row>
        <row r="298">
          <cell r="M298" t="str">
            <v>已退出</v>
          </cell>
        </row>
        <row r="299">
          <cell r="G299" t="str">
            <v>县农业局</v>
          </cell>
          <cell r="H299" t="str">
            <v>任店粮所</v>
          </cell>
        </row>
        <row r="299">
          <cell r="M299" t="str">
            <v>已退出</v>
          </cell>
        </row>
        <row r="300">
          <cell r="G300" t="str">
            <v>县建行</v>
          </cell>
          <cell r="H300" t="str">
            <v>化肥厂</v>
          </cell>
        </row>
        <row r="300">
          <cell r="M300" t="str">
            <v>已退出</v>
          </cell>
        </row>
        <row r="301">
          <cell r="G301" t="str">
            <v>县土地局</v>
          </cell>
          <cell r="H301" t="str">
            <v>酒精厂</v>
          </cell>
        </row>
        <row r="301">
          <cell r="M301" t="str">
            <v>已退出</v>
          </cell>
        </row>
        <row r="302">
          <cell r="G302" t="str">
            <v>县建行</v>
          </cell>
          <cell r="H302" t="str">
            <v>化肥厂</v>
          </cell>
        </row>
        <row r="302">
          <cell r="M302" t="str">
            <v>已退出</v>
          </cell>
        </row>
        <row r="303">
          <cell r="G303" t="str">
            <v>县职教中心</v>
          </cell>
          <cell r="H303" t="str">
            <v>储备库</v>
          </cell>
        </row>
        <row r="303">
          <cell r="M303" t="str">
            <v>已退出</v>
          </cell>
        </row>
        <row r="304">
          <cell r="G304" t="str">
            <v>畜牧局</v>
          </cell>
          <cell r="H304" t="str">
            <v>磁肥厂</v>
          </cell>
        </row>
        <row r="304">
          <cell r="M304" t="str">
            <v>已退出</v>
          </cell>
        </row>
        <row r="305">
          <cell r="G305" t="str">
            <v>县邮政局</v>
          </cell>
          <cell r="H305" t="str">
            <v>物资系统</v>
          </cell>
        </row>
        <row r="305">
          <cell r="M305" t="str">
            <v>已退出</v>
          </cell>
        </row>
        <row r="306">
          <cell r="G306" t="str">
            <v>第二人民医院</v>
          </cell>
          <cell r="H306" t="str">
            <v>汽车大修厂</v>
          </cell>
        </row>
        <row r="306">
          <cell r="M306" t="str">
            <v>已退出</v>
          </cell>
        </row>
        <row r="307">
          <cell r="G307" t="str">
            <v>民政局</v>
          </cell>
          <cell r="H307" t="str">
            <v>酒精厂</v>
          </cell>
          <cell r="I307" t="str">
            <v>2012.1-2014.12</v>
          </cell>
        </row>
        <row r="307">
          <cell r="M307" t="str">
            <v>已退出</v>
          </cell>
        </row>
        <row r="308">
          <cell r="G308" t="str">
            <v>物价局</v>
          </cell>
          <cell r="H308" t="str">
            <v>种鸡场</v>
          </cell>
          <cell r="I308" t="str">
            <v>2012.1-2014.12</v>
          </cell>
        </row>
        <row r="308">
          <cell r="M308" t="str">
            <v>已退出</v>
          </cell>
        </row>
        <row r="309">
          <cell r="G309" t="str">
            <v>建设局</v>
          </cell>
          <cell r="H309" t="str">
            <v>煤炭公司</v>
          </cell>
          <cell r="I309" t="str">
            <v>2012.1-2014.12</v>
          </cell>
        </row>
        <row r="309">
          <cell r="M309" t="str">
            <v>已退出</v>
          </cell>
        </row>
        <row r="310">
          <cell r="G310" t="str">
            <v>粮食局</v>
          </cell>
          <cell r="H310" t="str">
            <v>磷肥厂</v>
          </cell>
          <cell r="I310" t="str">
            <v>2012.1-2014.12</v>
          </cell>
        </row>
        <row r="310">
          <cell r="M310" t="str">
            <v>已退出</v>
          </cell>
        </row>
        <row r="311">
          <cell r="G311" t="str">
            <v>审计局</v>
          </cell>
          <cell r="H311" t="str">
            <v>粮食系统</v>
          </cell>
          <cell r="I311" t="str">
            <v>2012.1-2014.12</v>
          </cell>
        </row>
        <row r="311">
          <cell r="M311" t="str">
            <v>已退出</v>
          </cell>
        </row>
        <row r="312">
          <cell r="G312" t="str">
            <v>药监局</v>
          </cell>
          <cell r="H312" t="str">
            <v>食品公司</v>
          </cell>
          <cell r="I312" t="str">
            <v>2012.1-2014.12</v>
          </cell>
        </row>
        <row r="312">
          <cell r="M312" t="str">
            <v>已退出</v>
          </cell>
        </row>
        <row r="313">
          <cell r="G313" t="str">
            <v>药监局</v>
          </cell>
          <cell r="H313" t="str">
            <v>化工厂</v>
          </cell>
          <cell r="I313" t="str">
            <v>2012.1-2014.12</v>
          </cell>
        </row>
        <row r="313">
          <cell r="M313" t="str">
            <v>已退出</v>
          </cell>
        </row>
        <row r="314">
          <cell r="G314" t="str">
            <v>计生委</v>
          </cell>
          <cell r="H314" t="str">
            <v>塑料总厂</v>
          </cell>
          <cell r="I314" t="str">
            <v>2012.3-2015.2</v>
          </cell>
        </row>
        <row r="314">
          <cell r="M314" t="str">
            <v>已退出</v>
          </cell>
        </row>
        <row r="315">
          <cell r="G315" t="str">
            <v>县社</v>
          </cell>
          <cell r="H315" t="str">
            <v>酒精厂</v>
          </cell>
          <cell r="I315" t="str">
            <v>2012.4-2015.3</v>
          </cell>
        </row>
        <row r="315">
          <cell r="M315" t="str">
            <v>已退出</v>
          </cell>
        </row>
        <row r="316">
          <cell r="G316" t="str">
            <v>商业总公司</v>
          </cell>
          <cell r="H316" t="str">
            <v>化肥厂</v>
          </cell>
          <cell r="I316" t="str">
            <v>2012.7-2015.6</v>
          </cell>
        </row>
        <row r="316">
          <cell r="M316" t="str">
            <v>已退出</v>
          </cell>
        </row>
        <row r="317">
          <cell r="G317" t="str">
            <v>政府办</v>
          </cell>
          <cell r="H317" t="str">
            <v>零就业家庭</v>
          </cell>
          <cell r="I317" t="str">
            <v>2012.10-2015.9</v>
          </cell>
        </row>
        <row r="317">
          <cell r="M317" t="str">
            <v>已退出</v>
          </cell>
        </row>
        <row r="318">
          <cell r="G318" t="str">
            <v>商业局</v>
          </cell>
          <cell r="H318" t="str">
            <v>红星食品公司</v>
          </cell>
          <cell r="I318" t="str">
            <v>2013.1-2015.12</v>
          </cell>
        </row>
        <row r="318">
          <cell r="M318" t="str">
            <v>已退出</v>
          </cell>
        </row>
        <row r="319">
          <cell r="G319" t="str">
            <v>妇幼保健院</v>
          </cell>
          <cell r="H319" t="str">
            <v>酒精厂</v>
          </cell>
          <cell r="I319" t="str">
            <v>2013.1-2015.12</v>
          </cell>
        </row>
        <row r="319">
          <cell r="M319" t="str">
            <v>已退出</v>
          </cell>
        </row>
        <row r="320">
          <cell r="G320" t="str">
            <v>县医院</v>
          </cell>
          <cell r="H320" t="str">
            <v>除尘厂</v>
          </cell>
          <cell r="I320" t="str">
            <v>2013.1-2015.12</v>
          </cell>
        </row>
        <row r="320">
          <cell r="M320" t="str">
            <v>已退出</v>
          </cell>
        </row>
        <row r="321">
          <cell r="G321" t="str">
            <v>第二人民医院</v>
          </cell>
          <cell r="H321" t="str">
            <v>糖烟酒公司</v>
          </cell>
          <cell r="I321" t="str">
            <v>2013.1-2015.12</v>
          </cell>
        </row>
        <row r="321">
          <cell r="M321" t="str">
            <v>已退出</v>
          </cell>
        </row>
        <row r="322">
          <cell r="G322" t="str">
            <v>叶县盐业局</v>
          </cell>
          <cell r="H322" t="str">
            <v>盐业副食品公司</v>
          </cell>
          <cell r="I322" t="str">
            <v>2013.1-2015.12</v>
          </cell>
        </row>
        <row r="322">
          <cell r="M322" t="str">
            <v>已退出</v>
          </cell>
        </row>
        <row r="323">
          <cell r="G323" t="str">
            <v>叶县昆阳中学</v>
          </cell>
          <cell r="H323" t="str">
            <v>建行</v>
          </cell>
          <cell r="I323" t="str">
            <v>2013.1-2015.12</v>
          </cell>
        </row>
        <row r="323">
          <cell r="M323" t="str">
            <v>已退出</v>
          </cell>
        </row>
        <row r="324">
          <cell r="G324" t="str">
            <v>公安局</v>
          </cell>
          <cell r="H324" t="str">
            <v>酒精厂</v>
          </cell>
          <cell r="I324" t="str">
            <v>2013.1-2015.12</v>
          </cell>
        </row>
        <row r="324">
          <cell r="M324" t="str">
            <v>已退出</v>
          </cell>
        </row>
        <row r="325">
          <cell r="G325" t="str">
            <v>三高</v>
          </cell>
          <cell r="H325" t="str">
            <v>物资机电公司</v>
          </cell>
          <cell r="I325" t="str">
            <v>2013.5-2016.4</v>
          </cell>
        </row>
        <row r="325">
          <cell r="M325" t="str">
            <v>已退出</v>
          </cell>
        </row>
        <row r="326">
          <cell r="G326" t="str">
            <v>地税局</v>
          </cell>
          <cell r="H326" t="str">
            <v>糖烟酒公司</v>
          </cell>
          <cell r="I326" t="str">
            <v>2013.5-2016.4</v>
          </cell>
        </row>
        <row r="326">
          <cell r="M326" t="str">
            <v>已退出</v>
          </cell>
        </row>
        <row r="327">
          <cell r="G327" t="str">
            <v>商务局</v>
          </cell>
          <cell r="H327" t="str">
            <v>金属镁厂</v>
          </cell>
          <cell r="I327" t="str">
            <v>2013.5-2016.4</v>
          </cell>
        </row>
        <row r="327">
          <cell r="M327" t="str">
            <v>已退出</v>
          </cell>
        </row>
        <row r="328">
          <cell r="G328" t="str">
            <v>三高</v>
          </cell>
          <cell r="H328" t="str">
            <v>兴华公司</v>
          </cell>
          <cell r="I328" t="str">
            <v>2013.6-2016.5</v>
          </cell>
        </row>
        <row r="328">
          <cell r="M328" t="str">
            <v>已退出</v>
          </cell>
        </row>
        <row r="329">
          <cell r="G329" t="str">
            <v>三高</v>
          </cell>
          <cell r="H329" t="str">
            <v>除尘厂</v>
          </cell>
          <cell r="I329" t="str">
            <v>2013.6-2016.5</v>
          </cell>
        </row>
        <row r="329">
          <cell r="M329" t="str">
            <v>已退出</v>
          </cell>
        </row>
        <row r="330">
          <cell r="G330" t="str">
            <v>三高</v>
          </cell>
          <cell r="H330" t="str">
            <v>塑料总厂</v>
          </cell>
          <cell r="I330" t="str">
            <v>2013.6-2016.5</v>
          </cell>
        </row>
        <row r="330">
          <cell r="M330" t="str">
            <v>已退出</v>
          </cell>
        </row>
        <row r="331">
          <cell r="G331" t="str">
            <v>三高</v>
          </cell>
          <cell r="H331" t="str">
            <v>夏李乡供销社</v>
          </cell>
          <cell r="I331" t="str">
            <v>2013.6-2016.5</v>
          </cell>
        </row>
        <row r="331">
          <cell r="M331" t="str">
            <v>已退出</v>
          </cell>
        </row>
        <row r="332">
          <cell r="G332" t="str">
            <v>三高</v>
          </cell>
          <cell r="H332" t="str">
            <v>塑料总厂</v>
          </cell>
          <cell r="I332" t="str">
            <v>2013.6-2016.5</v>
          </cell>
        </row>
        <row r="332">
          <cell r="M332" t="str">
            <v>已退出</v>
          </cell>
        </row>
        <row r="333">
          <cell r="G333" t="str">
            <v>县委招待所</v>
          </cell>
          <cell r="H333" t="str">
            <v>面粉厂</v>
          </cell>
          <cell r="I333" t="str">
            <v>2013.9-2016.8</v>
          </cell>
        </row>
        <row r="333">
          <cell r="M333" t="str">
            <v>已退出</v>
          </cell>
        </row>
        <row r="334">
          <cell r="G334" t="str">
            <v>叶县农业局</v>
          </cell>
          <cell r="H334" t="str">
            <v>叶县浴池</v>
          </cell>
          <cell r="I334" t="str">
            <v>2013.9-2016.8</v>
          </cell>
        </row>
        <row r="334">
          <cell r="M334" t="str">
            <v>已退出</v>
          </cell>
        </row>
        <row r="335">
          <cell r="G335" t="str">
            <v>叶县联社</v>
          </cell>
          <cell r="H335" t="str">
            <v>饮食服务公司</v>
          </cell>
          <cell r="I335" t="str">
            <v>2013.9-2016.8</v>
          </cell>
        </row>
        <row r="335">
          <cell r="M335" t="str">
            <v>已退出</v>
          </cell>
        </row>
        <row r="336">
          <cell r="C336" t="str">
            <v>410422196808080044</v>
          </cell>
          <cell r="D336" t="str">
            <v>女</v>
          </cell>
          <cell r="E336">
            <v>53</v>
          </cell>
          <cell r="F336" t="str">
            <v>4104220014006401</v>
          </cell>
          <cell r="G336" t="str">
            <v>残联</v>
          </cell>
          <cell r="H336" t="str">
            <v>印刷厂</v>
          </cell>
          <cell r="I336" t="str">
            <v>2014.1-2016.12</v>
          </cell>
          <cell r="J336" t="str">
            <v>13503420622</v>
          </cell>
        </row>
        <row r="336">
          <cell r="M336" t="str">
            <v>已退出</v>
          </cell>
        </row>
        <row r="337">
          <cell r="C337" t="str">
            <v>410422197308151103</v>
          </cell>
          <cell r="D337" t="str">
            <v>女</v>
          </cell>
          <cell r="E337">
            <v>48</v>
          </cell>
          <cell r="F337" t="str">
            <v>4104220013009208</v>
          </cell>
          <cell r="G337" t="str">
            <v>县联社</v>
          </cell>
          <cell r="H337" t="str">
            <v>棉织社</v>
          </cell>
          <cell r="I337" t="str">
            <v>2014.1-2016.12</v>
          </cell>
          <cell r="J337" t="str">
            <v>13721850619</v>
          </cell>
        </row>
        <row r="337">
          <cell r="M337" t="str">
            <v>已退出</v>
          </cell>
        </row>
        <row r="338">
          <cell r="C338" t="str">
            <v>410422196606110044</v>
          </cell>
          <cell r="D338" t="str">
            <v>女</v>
          </cell>
          <cell r="E338">
            <v>55</v>
          </cell>
          <cell r="F338" t="str">
            <v>4104220013007018</v>
          </cell>
          <cell r="G338" t="str">
            <v>书店</v>
          </cell>
          <cell r="H338" t="str">
            <v>塑料总厂</v>
          </cell>
          <cell r="I338" t="str">
            <v>2014.1-2016.12</v>
          </cell>
          <cell r="J338" t="str">
            <v>13513755800</v>
          </cell>
        </row>
        <row r="338">
          <cell r="M338" t="str">
            <v>已退出</v>
          </cell>
        </row>
        <row r="339">
          <cell r="C339" t="str">
            <v>410422197207150101</v>
          </cell>
          <cell r="D339" t="str">
            <v>女</v>
          </cell>
          <cell r="E339">
            <v>49</v>
          </cell>
          <cell r="F339" t="str">
            <v>4104220013004846</v>
          </cell>
          <cell r="G339" t="str">
            <v>昆阳镇中学</v>
          </cell>
          <cell r="H339" t="str">
            <v>农机公司</v>
          </cell>
          <cell r="I339" t="str">
            <v>2014.1-2016.12</v>
          </cell>
          <cell r="J339" t="str">
            <v>15801882995</v>
          </cell>
        </row>
        <row r="339">
          <cell r="M339" t="str">
            <v>已退出</v>
          </cell>
        </row>
        <row r="340">
          <cell r="C340" t="str">
            <v>410422197310020081</v>
          </cell>
          <cell r="D340" t="str">
            <v>女</v>
          </cell>
          <cell r="E340">
            <v>48</v>
          </cell>
          <cell r="F340" t="str">
            <v>4104220013007833</v>
          </cell>
          <cell r="G340" t="str">
            <v>昆阳镇中学</v>
          </cell>
          <cell r="H340" t="str">
            <v>种鸡场</v>
          </cell>
          <cell r="I340" t="str">
            <v>2014.1-2016.12</v>
          </cell>
          <cell r="J340" t="str">
            <v>13849584037</v>
          </cell>
        </row>
        <row r="340">
          <cell r="M340" t="str">
            <v>已退出</v>
          </cell>
        </row>
        <row r="341">
          <cell r="C341" t="str">
            <v>410422195810161017</v>
          </cell>
          <cell r="D341" t="str">
            <v>男</v>
          </cell>
          <cell r="E341">
            <v>63</v>
          </cell>
          <cell r="F341" t="str">
            <v>4104220014000208</v>
          </cell>
          <cell r="G341" t="str">
            <v>电业局</v>
          </cell>
          <cell r="H341" t="str">
            <v>联营公司</v>
          </cell>
          <cell r="I341" t="str">
            <v>2014.1-2018.10</v>
          </cell>
          <cell r="J341" t="str">
            <v>13592184682</v>
          </cell>
        </row>
        <row r="341">
          <cell r="M341" t="str">
            <v>已退出</v>
          </cell>
        </row>
        <row r="342">
          <cell r="C342" t="str">
            <v>410422197206270021</v>
          </cell>
          <cell r="D342" t="str">
            <v>女</v>
          </cell>
          <cell r="E342">
            <v>49</v>
          </cell>
          <cell r="F342" t="str">
            <v>4104220013009175</v>
          </cell>
          <cell r="G342" t="str">
            <v>盐业局</v>
          </cell>
          <cell r="H342" t="str">
            <v>酒精厂</v>
          </cell>
          <cell r="I342" t="str">
            <v>2014.1-2016.12</v>
          </cell>
          <cell r="J342" t="str">
            <v>15837519998</v>
          </cell>
        </row>
        <row r="342">
          <cell r="M342" t="str">
            <v>已退出</v>
          </cell>
        </row>
        <row r="343">
          <cell r="C343" t="str">
            <v>410422197004010125</v>
          </cell>
          <cell r="D343" t="str">
            <v>女</v>
          </cell>
          <cell r="E343">
            <v>51</v>
          </cell>
          <cell r="F343" t="str">
            <v>4104220014000178</v>
          </cell>
          <cell r="G343" t="str">
            <v>县联社</v>
          </cell>
          <cell r="H343" t="str">
            <v>塑料总厂</v>
          </cell>
          <cell r="I343" t="str">
            <v>2014.1-2016.12</v>
          </cell>
          <cell r="J343" t="str">
            <v>13781061880</v>
          </cell>
        </row>
        <row r="343">
          <cell r="M343" t="str">
            <v>已退出</v>
          </cell>
        </row>
        <row r="344">
          <cell r="G344" t="str">
            <v>电业局</v>
          </cell>
          <cell r="H344" t="str">
            <v>酒精厂</v>
          </cell>
        </row>
        <row r="344">
          <cell r="M344" t="str">
            <v>已退出</v>
          </cell>
        </row>
        <row r="345">
          <cell r="C345" t="str">
            <v>410422197308100047</v>
          </cell>
          <cell r="D345" t="str">
            <v>女</v>
          </cell>
          <cell r="E345">
            <v>48</v>
          </cell>
          <cell r="F345" t="str">
            <v>4104220014000177</v>
          </cell>
          <cell r="G345" t="str">
            <v>计生委</v>
          </cell>
          <cell r="H345" t="str">
            <v>水泥厂</v>
          </cell>
          <cell r="I345" t="str">
            <v>2014.1-2016.12</v>
          </cell>
        </row>
        <row r="345">
          <cell r="M345" t="str">
            <v>已退出</v>
          </cell>
        </row>
        <row r="346">
          <cell r="C346" t="str">
            <v>410422197004260028</v>
          </cell>
          <cell r="D346" t="str">
            <v>女</v>
          </cell>
          <cell r="E346">
            <v>51</v>
          </cell>
          <cell r="F346" t="str">
            <v>4104220012000035</v>
          </cell>
          <cell r="G346" t="str">
            <v>县医院</v>
          </cell>
          <cell r="H346" t="str">
            <v>水泥厂</v>
          </cell>
          <cell r="I346" t="str">
            <v>2014.4-2017.3</v>
          </cell>
          <cell r="J346" t="str">
            <v>15136906655</v>
          </cell>
        </row>
        <row r="346">
          <cell r="M346" t="str">
            <v>已退出</v>
          </cell>
        </row>
        <row r="347">
          <cell r="C347" t="str">
            <v>410422196706043322</v>
          </cell>
          <cell r="D347" t="str">
            <v>女</v>
          </cell>
          <cell r="E347">
            <v>54</v>
          </cell>
          <cell r="F347" t="str">
            <v>4104220014001150</v>
          </cell>
          <cell r="G347" t="str">
            <v>环保局</v>
          </cell>
          <cell r="H347" t="str">
            <v>东风塑料厂</v>
          </cell>
          <cell r="I347" t="str">
            <v>2014.4-2017.3</v>
          </cell>
          <cell r="J347" t="str">
            <v>18737507230</v>
          </cell>
        </row>
        <row r="347">
          <cell r="M347" t="str">
            <v>已退出</v>
          </cell>
        </row>
        <row r="348">
          <cell r="C348" t="str">
            <v>410422195908011033</v>
          </cell>
          <cell r="D348" t="str">
            <v>男</v>
          </cell>
          <cell r="E348">
            <v>62</v>
          </cell>
          <cell r="F348" t="str">
            <v>4104220014003624</v>
          </cell>
          <cell r="G348" t="str">
            <v>广电局</v>
          </cell>
          <cell r="H348" t="str">
            <v>昆阳镇供销社</v>
          </cell>
          <cell r="I348" t="str">
            <v>2014.7-2017.6</v>
          </cell>
          <cell r="J348" t="str">
            <v>15938945279</v>
          </cell>
        </row>
        <row r="348">
          <cell r="M348" t="str">
            <v>已退出</v>
          </cell>
        </row>
        <row r="349">
          <cell r="C349" t="str">
            <v>410422197408150140</v>
          </cell>
          <cell r="D349" t="str">
            <v>女</v>
          </cell>
          <cell r="E349">
            <v>47</v>
          </cell>
          <cell r="F349" t="str">
            <v>4104220014003605</v>
          </cell>
          <cell r="G349" t="str">
            <v>县高</v>
          </cell>
          <cell r="H349" t="str">
            <v>化肥厂</v>
          </cell>
          <cell r="I349" t="str">
            <v>2014.9-2017.8</v>
          </cell>
        </row>
        <row r="349">
          <cell r="M349" t="str">
            <v>已退出</v>
          </cell>
        </row>
        <row r="350">
          <cell r="C350" t="str">
            <v>410422196901030025</v>
          </cell>
          <cell r="D350" t="str">
            <v>女</v>
          </cell>
          <cell r="E350">
            <v>53</v>
          </cell>
          <cell r="F350" t="str">
            <v>4104220014008550</v>
          </cell>
          <cell r="G350" t="str">
            <v>叶县网通公司</v>
          </cell>
          <cell r="H350" t="str">
            <v>营养保健盐厂</v>
          </cell>
          <cell r="I350" t="str">
            <v>2014.10-2017.9</v>
          </cell>
          <cell r="J350" t="str">
            <v>15637566199</v>
          </cell>
        </row>
        <row r="350">
          <cell r="M350" t="str">
            <v>已退出</v>
          </cell>
        </row>
        <row r="351">
          <cell r="C351" t="str">
            <v>410422197202267028</v>
          </cell>
          <cell r="D351" t="str">
            <v>女</v>
          </cell>
          <cell r="E351">
            <v>49</v>
          </cell>
          <cell r="F351" t="str">
            <v>4104220014010477</v>
          </cell>
          <cell r="G351" t="str">
            <v>叶县人民医院</v>
          </cell>
          <cell r="H351" t="str">
            <v>叶公酒厂</v>
          </cell>
          <cell r="I351" t="str">
            <v>2014.10-2017.9</v>
          </cell>
          <cell r="J351" t="str">
            <v>13781063119</v>
          </cell>
        </row>
        <row r="351">
          <cell r="M351" t="str">
            <v>已退出</v>
          </cell>
        </row>
        <row r="352">
          <cell r="C352" t="str">
            <v>410422196202150052</v>
          </cell>
          <cell r="D352" t="str">
            <v>男</v>
          </cell>
          <cell r="E352">
            <v>59</v>
          </cell>
          <cell r="F352" t="str">
            <v>4104220014006764</v>
          </cell>
          <cell r="G352" t="str">
            <v>叶县安保公司</v>
          </cell>
          <cell r="H352" t="str">
            <v>酒精厂</v>
          </cell>
          <cell r="I352" t="str">
            <v>2015.1-2017.12</v>
          </cell>
          <cell r="J352" t="str">
            <v>13937527075</v>
          </cell>
        </row>
        <row r="352">
          <cell r="M352" t="str">
            <v>已退出</v>
          </cell>
        </row>
        <row r="353">
          <cell r="C353" t="str">
            <v>410422196711297247</v>
          </cell>
          <cell r="D353" t="str">
            <v>女</v>
          </cell>
          <cell r="E353">
            <v>54</v>
          </cell>
          <cell r="F353" t="str">
            <v>4104220015000705</v>
          </cell>
          <cell r="G353" t="str">
            <v>物价局</v>
          </cell>
          <cell r="H353" t="str">
            <v>第一盐矿</v>
          </cell>
          <cell r="I353" t="str">
            <v>2015.2-2018.1</v>
          </cell>
          <cell r="J353" t="str">
            <v>13607622281</v>
          </cell>
        </row>
        <row r="353">
          <cell r="M353" t="str">
            <v>已退出</v>
          </cell>
        </row>
        <row r="354">
          <cell r="C354" t="str">
            <v>410422196307151510</v>
          </cell>
          <cell r="D354" t="str">
            <v>男</v>
          </cell>
          <cell r="E354">
            <v>58</v>
          </cell>
          <cell r="F354" t="str">
            <v>4104220014015506</v>
          </cell>
          <cell r="G354" t="str">
            <v>叶县人民医院</v>
          </cell>
          <cell r="H354" t="str">
            <v>轻化厂</v>
          </cell>
          <cell r="I354" t="str">
            <v>2015.4-2018.3</v>
          </cell>
          <cell r="J354" t="str">
            <v>15537576158</v>
          </cell>
        </row>
        <row r="354">
          <cell r="M354" t="str">
            <v>已退出</v>
          </cell>
        </row>
        <row r="355">
          <cell r="C355" t="str">
            <v>410422197502190085</v>
          </cell>
          <cell r="D355" t="str">
            <v>女</v>
          </cell>
          <cell r="E355">
            <v>46</v>
          </cell>
          <cell r="F355" t="str">
            <v>4104220012000091</v>
          </cell>
          <cell r="G355" t="str">
            <v>计生委</v>
          </cell>
          <cell r="H355" t="str">
            <v>塑料厂</v>
          </cell>
          <cell r="I355" t="str">
            <v>2015.4-2018.3</v>
          </cell>
          <cell r="J355" t="str">
            <v>15203754621</v>
          </cell>
        </row>
        <row r="355">
          <cell r="M355" t="str">
            <v>已退出</v>
          </cell>
        </row>
        <row r="356">
          <cell r="C356" t="str">
            <v>410422196801077635</v>
          </cell>
          <cell r="D356" t="str">
            <v>男</v>
          </cell>
          <cell r="E356">
            <v>54</v>
          </cell>
          <cell r="F356" t="str">
            <v>4104220014011202</v>
          </cell>
          <cell r="G356" t="str">
            <v>叶县供电公司</v>
          </cell>
          <cell r="H356" t="str">
            <v>叶县食品公司</v>
          </cell>
          <cell r="I356" t="str">
            <v>2015.5-2018.4</v>
          </cell>
          <cell r="J356" t="str">
            <v>18937573337</v>
          </cell>
        </row>
        <row r="356">
          <cell r="M356" t="str">
            <v>已退出</v>
          </cell>
        </row>
        <row r="357">
          <cell r="C357" t="str">
            <v>410422196702140010</v>
          </cell>
          <cell r="D357" t="str">
            <v>男</v>
          </cell>
          <cell r="E357">
            <v>54</v>
          </cell>
          <cell r="F357" t="str">
            <v>4104220015000509</v>
          </cell>
          <cell r="G357" t="str">
            <v>残联</v>
          </cell>
          <cell r="H357" t="str">
            <v>化肥厂</v>
          </cell>
          <cell r="I357" t="str">
            <v>2015.10-2018.9</v>
          </cell>
          <cell r="J357" t="str">
            <v>18237538988</v>
          </cell>
        </row>
        <row r="357">
          <cell r="M357" t="str">
            <v>已退出</v>
          </cell>
        </row>
        <row r="358">
          <cell r="C358" t="str">
            <v>410422197506050020</v>
          </cell>
          <cell r="D358" t="str">
            <v>女</v>
          </cell>
          <cell r="E358">
            <v>46</v>
          </cell>
          <cell r="F358" t="str">
            <v>4104220015000469</v>
          </cell>
          <cell r="G358" t="str">
            <v>武装部</v>
          </cell>
          <cell r="H358" t="str">
            <v>食品公司</v>
          </cell>
          <cell r="I358" t="str">
            <v>2016.3-2019.2</v>
          </cell>
          <cell r="J358" t="str">
            <v>15037556118</v>
          </cell>
        </row>
        <row r="358">
          <cell r="M358" t="str">
            <v>已退出</v>
          </cell>
        </row>
        <row r="359">
          <cell r="C359" t="str">
            <v>410422197010158329</v>
          </cell>
          <cell r="D359" t="str">
            <v>女</v>
          </cell>
          <cell r="E359">
            <v>51</v>
          </cell>
          <cell r="F359" t="str">
            <v>4104220015000014</v>
          </cell>
          <cell r="G359" t="str">
            <v>农机局</v>
          </cell>
          <cell r="H359" t="str">
            <v>生产资料公司</v>
          </cell>
          <cell r="I359" t="str">
            <v>2016.3-2019.2</v>
          </cell>
          <cell r="J359" t="str">
            <v>13607627795</v>
          </cell>
        </row>
        <row r="359">
          <cell r="M359" t="str">
            <v>已退出</v>
          </cell>
        </row>
        <row r="360">
          <cell r="C360" t="str">
            <v>410422197501307026</v>
          </cell>
          <cell r="D360" t="str">
            <v>女</v>
          </cell>
          <cell r="E360">
            <v>46</v>
          </cell>
          <cell r="F360" t="str">
            <v>4104220015000704</v>
          </cell>
          <cell r="G360" t="str">
            <v>统计局</v>
          </cell>
          <cell r="H360" t="str">
            <v>食品公司</v>
          </cell>
          <cell r="I360" t="str">
            <v>2016.4-2019.3</v>
          </cell>
          <cell r="J360" t="str">
            <v>15886761609</v>
          </cell>
        </row>
        <row r="360">
          <cell r="M360" t="str">
            <v>已退出</v>
          </cell>
        </row>
        <row r="361">
          <cell r="C361" t="str">
            <v>410422197205145966</v>
          </cell>
          <cell r="D361" t="str">
            <v>女</v>
          </cell>
          <cell r="E361">
            <v>49</v>
          </cell>
          <cell r="F361" t="str">
            <v>4104220016000448</v>
          </cell>
          <cell r="G361" t="str">
            <v> 文化局</v>
          </cell>
          <cell r="H361" t="str">
            <v>叶县制线厂</v>
          </cell>
          <cell r="I361" t="str">
            <v>2016.8-2018.6</v>
          </cell>
          <cell r="J361" t="str">
            <v>151136933651</v>
          </cell>
        </row>
        <row r="361">
          <cell r="M361" t="str">
            <v>已退出</v>
          </cell>
        </row>
        <row r="362">
          <cell r="C362" t="str">
            <v>41042219760406002X</v>
          </cell>
          <cell r="D362" t="str">
            <v>女</v>
          </cell>
          <cell r="E362">
            <v>45</v>
          </cell>
          <cell r="F362" t="str">
            <v>4104220016000482</v>
          </cell>
          <cell r="G362" t="str">
            <v>中医院</v>
          </cell>
          <cell r="H362" t="str">
            <v>化肥厂</v>
          </cell>
          <cell r="I362" t="str">
            <v>2016.8-2019.7</v>
          </cell>
          <cell r="J362" t="str">
            <v>18503973938</v>
          </cell>
        </row>
        <row r="362">
          <cell r="M362" t="str">
            <v>已退出</v>
          </cell>
        </row>
        <row r="363">
          <cell r="C363" t="str">
            <v>410422197210097081</v>
          </cell>
          <cell r="D363" t="str">
            <v>女</v>
          </cell>
          <cell r="E363">
            <v>49</v>
          </cell>
          <cell r="F363" t="str">
            <v>4104220016000509</v>
          </cell>
          <cell r="G363" t="str">
            <v>二高</v>
          </cell>
          <cell r="H363" t="str">
            <v>仙台供销社</v>
          </cell>
          <cell r="I363" t="str">
            <v>2016.9-2019.8</v>
          </cell>
          <cell r="J363" t="str">
            <v>15836997229</v>
          </cell>
        </row>
        <row r="363">
          <cell r="M363" t="str">
            <v>已退出</v>
          </cell>
        </row>
        <row r="364">
          <cell r="C364" t="str">
            <v>410422197412028121</v>
          </cell>
          <cell r="D364" t="str">
            <v>女</v>
          </cell>
          <cell r="E364">
            <v>47</v>
          </cell>
          <cell r="F364" t="str">
            <v>4104220016000753</v>
          </cell>
          <cell r="G364" t="str">
            <v>安保公司</v>
          </cell>
          <cell r="H364" t="str">
            <v>县瑞和泰污水厂</v>
          </cell>
          <cell r="I364" t="str">
            <v>2016.9-2019.8</v>
          </cell>
          <cell r="J364" t="str">
            <v>15937508990</v>
          </cell>
        </row>
        <row r="364">
          <cell r="M364" t="str">
            <v>已退出</v>
          </cell>
        </row>
        <row r="365">
          <cell r="C365" t="str">
            <v>410422196307150294</v>
          </cell>
          <cell r="D365" t="str">
            <v>男</v>
          </cell>
          <cell r="E365">
            <v>58</v>
          </cell>
          <cell r="F365" t="str">
            <v>4104220016000756</v>
          </cell>
          <cell r="G365" t="str">
            <v>人社局</v>
          </cell>
          <cell r="H365" t="str">
            <v>轻纺公司</v>
          </cell>
          <cell r="I365" t="str">
            <v>2016.10-2019.9
2020.7.1-2023.7.15</v>
          </cell>
          <cell r="J365" t="str">
            <v>13693756251</v>
          </cell>
        </row>
        <row r="365">
          <cell r="M365" t="str">
            <v>已退出</v>
          </cell>
        </row>
        <row r="366">
          <cell r="C366" t="str">
            <v>410422197508140062</v>
          </cell>
          <cell r="D366" t="str">
            <v>女</v>
          </cell>
          <cell r="E366">
            <v>46</v>
          </cell>
          <cell r="F366" t="str">
            <v>4104220016000455</v>
          </cell>
          <cell r="G366" t="str">
            <v>统计局</v>
          </cell>
          <cell r="H366" t="str">
            <v>中盐皓龙公司</v>
          </cell>
          <cell r="I366" t="str">
            <v>2016.11-2019.10</v>
          </cell>
          <cell r="J366" t="str">
            <v>18737589577</v>
          </cell>
        </row>
        <row r="366">
          <cell r="M366" t="str">
            <v>已退出</v>
          </cell>
        </row>
        <row r="367">
          <cell r="C367" t="str">
            <v>410422196906208160</v>
          </cell>
          <cell r="D367" t="str">
            <v>女</v>
          </cell>
          <cell r="E367">
            <v>52</v>
          </cell>
          <cell r="F367" t="str">
            <v>4104220016000942</v>
          </cell>
          <cell r="G367" t="str">
            <v>叶县巡防队</v>
          </cell>
          <cell r="H367" t="str">
            <v>隆鑫机车公司</v>
          </cell>
          <cell r="I367" t="str">
            <v>2016.12-2019.6</v>
          </cell>
          <cell r="J367" t="str">
            <v>15136972599</v>
          </cell>
        </row>
        <row r="367">
          <cell r="M367" t="str">
            <v>已退出</v>
          </cell>
        </row>
        <row r="368">
          <cell r="C368" t="str">
            <v>410422197107290043</v>
          </cell>
          <cell r="D368" t="str">
            <v>女</v>
          </cell>
          <cell r="E368">
            <v>50</v>
          </cell>
          <cell r="F368" t="str">
            <v>4104220016001066</v>
          </cell>
          <cell r="G368" t="str">
            <v>叶县安保公司</v>
          </cell>
          <cell r="H368" t="str">
            <v>种鸡场</v>
          </cell>
          <cell r="I368" t="str">
            <v>2017.1-2019.12
2020.1.1-2021.7.30</v>
          </cell>
          <cell r="J368" t="str">
            <v>15093781906</v>
          </cell>
        </row>
        <row r="368">
          <cell r="M368" t="str">
            <v>已退出</v>
          </cell>
        </row>
        <row r="369">
          <cell r="C369" t="str">
            <v>410422198403190041</v>
          </cell>
          <cell r="D369" t="str">
            <v>女</v>
          </cell>
          <cell r="E369">
            <v>37</v>
          </cell>
          <cell r="F369" t="str">
            <v>4104220017000073</v>
          </cell>
          <cell r="G369" t="str">
            <v>叶县移民局</v>
          </cell>
          <cell r="H369" t="str">
            <v>农机公司</v>
          </cell>
          <cell r="I369" t="str">
            <v>2017.3-2020.2
2020.3.1-2021.2.28</v>
          </cell>
          <cell r="J369" t="str">
            <v>15237558719</v>
          </cell>
        </row>
        <row r="369">
          <cell r="M369" t="str">
            <v>已退出</v>
          </cell>
        </row>
        <row r="370">
          <cell r="C370" t="str">
            <v>410422196910012240</v>
          </cell>
          <cell r="D370" t="str">
            <v>女</v>
          </cell>
          <cell r="E370">
            <v>52</v>
          </cell>
          <cell r="F370" t="str">
            <v>4104220017000074</v>
          </cell>
          <cell r="G370" t="str">
            <v>叶县农商银行</v>
          </cell>
          <cell r="H370" t="str">
            <v>除尘厂</v>
          </cell>
          <cell r="I370" t="str">
            <v>2017.3-2019.10</v>
          </cell>
          <cell r="J370" t="str">
            <v>15093833155</v>
          </cell>
        </row>
        <row r="370">
          <cell r="M370" t="str">
            <v>已退出</v>
          </cell>
        </row>
        <row r="371">
          <cell r="C371" t="str">
            <v>410422198212156027</v>
          </cell>
          <cell r="D371" t="str">
            <v>女</v>
          </cell>
          <cell r="E371">
            <v>39</v>
          </cell>
          <cell r="F371" t="str">
            <v>4104220012014025</v>
          </cell>
          <cell r="G371" t="str">
            <v>叶县县医院</v>
          </cell>
          <cell r="H371" t="str">
            <v>隆鑫机车公司</v>
          </cell>
          <cell r="I371" t="str">
            <v>2017.4-2020.3
2020.4.1-2021.3.31</v>
          </cell>
          <cell r="J371" t="str">
            <v>15037530858</v>
          </cell>
        </row>
        <row r="371">
          <cell r="M371" t="str">
            <v>已退出</v>
          </cell>
        </row>
        <row r="372">
          <cell r="C372" t="str">
            <v>410422197607247623</v>
          </cell>
          <cell r="D372" t="str">
            <v>女</v>
          </cell>
          <cell r="E372">
            <v>45</v>
          </cell>
          <cell r="F372" t="str">
            <v>4104220016001020</v>
          </cell>
          <cell r="G372" t="str">
            <v>叶县人民政府办公室</v>
          </cell>
          <cell r="H372" t="str">
            <v>金属材料公司</v>
          </cell>
          <cell r="I372" t="str">
            <v>2017.4-2020.3
2020.3.16-2021.3.15</v>
          </cell>
          <cell r="J372" t="str">
            <v>13071767991</v>
          </cell>
        </row>
        <row r="372">
          <cell r="M372" t="str">
            <v>二次安置</v>
          </cell>
        </row>
        <row r="373">
          <cell r="C373" t="str">
            <v>410422197112020064</v>
          </cell>
          <cell r="D373" t="str">
            <v>女</v>
          </cell>
          <cell r="E373">
            <v>50</v>
          </cell>
          <cell r="F373" t="str">
            <v>4104220012013636</v>
          </cell>
          <cell r="G373" t="str">
            <v>叶县农商银行</v>
          </cell>
          <cell r="H373" t="str">
            <v>种鸡场</v>
          </cell>
          <cell r="I373" t="str">
            <v>2017.4-2021.12</v>
          </cell>
          <cell r="J373" t="str">
            <v>13937527075</v>
          </cell>
        </row>
        <row r="373">
          <cell r="M373" t="str">
            <v>已退出</v>
          </cell>
        </row>
        <row r="374">
          <cell r="C374" t="str">
            <v>410422197203185948</v>
          </cell>
          <cell r="D374" t="str">
            <v>女</v>
          </cell>
          <cell r="E374">
            <v>49</v>
          </cell>
          <cell r="F374" t="str">
            <v>4104220016001052</v>
          </cell>
          <cell r="G374" t="str">
            <v>叶县烟办室</v>
          </cell>
          <cell r="H374" t="str">
            <v>县皮革厂</v>
          </cell>
          <cell r="I374" t="str">
            <v>2017.5-2020.4
2020.5.1-2022.3.18</v>
          </cell>
          <cell r="J374" t="str">
            <v>13525357642</v>
          </cell>
        </row>
        <row r="374">
          <cell r="M374" t="str">
            <v>已退出</v>
          </cell>
        </row>
        <row r="375">
          <cell r="C375" t="str">
            <v>41042219680204101X</v>
          </cell>
          <cell r="D375" t="str">
            <v>男</v>
          </cell>
          <cell r="E375">
            <v>53</v>
          </cell>
          <cell r="F375" t="str">
            <v>4104220017000117</v>
          </cell>
          <cell r="G375" t="str">
            <v>叶县园林局</v>
          </cell>
          <cell r="H375" t="str">
            <v>种子公司</v>
          </cell>
          <cell r="I375" t="str">
            <v>2017.7-2020.6
2020.7-2021.6.30</v>
          </cell>
          <cell r="J375" t="str">
            <v>13569575611</v>
          </cell>
        </row>
        <row r="375">
          <cell r="M375" t="str">
            <v>已退出</v>
          </cell>
        </row>
        <row r="376">
          <cell r="C376" t="str">
            <v>410422197608290025</v>
          </cell>
          <cell r="D376" t="str">
            <v>女</v>
          </cell>
          <cell r="E376">
            <v>45</v>
          </cell>
          <cell r="F376" t="str">
            <v>4104220012014180</v>
          </cell>
          <cell r="G376" t="str">
            <v>叶县商业总公司</v>
          </cell>
          <cell r="H376" t="str">
            <v>种鸡场</v>
          </cell>
          <cell r="I376" t="str">
            <v>2017.9-2020.8
2020.9-2021.8</v>
          </cell>
          <cell r="J376" t="str">
            <v>15137537080</v>
          </cell>
        </row>
        <row r="376">
          <cell r="M376" t="str">
            <v>二次安置</v>
          </cell>
        </row>
        <row r="377">
          <cell r="C377" t="str">
            <v>410423196402272018</v>
          </cell>
          <cell r="D377" t="str">
            <v>男</v>
          </cell>
          <cell r="E377">
            <v>57</v>
          </cell>
          <cell r="F377" t="str">
            <v>4104220014005769</v>
          </cell>
          <cell r="G377" t="str">
            <v>政府办</v>
          </cell>
          <cell r="H377" t="str">
            <v>叶县联通公司</v>
          </cell>
          <cell r="I377" t="str">
            <v>2017.11-2020.10
2020.11-2021.10.31</v>
          </cell>
          <cell r="J377" t="str">
            <v>15637567198</v>
          </cell>
        </row>
        <row r="377">
          <cell r="M377" t="str">
            <v>已退出</v>
          </cell>
        </row>
        <row r="378">
          <cell r="C378" t="str">
            <v>41042219751214332x</v>
          </cell>
          <cell r="D378" t="str">
            <v>女</v>
          </cell>
          <cell r="E378">
            <v>46</v>
          </cell>
          <cell r="F378" t="str">
            <v>410422001700428</v>
          </cell>
          <cell r="G378" t="str">
            <v>昆阳镇中学</v>
          </cell>
          <cell r="H378" t="str">
            <v>任店镇粮所</v>
          </cell>
          <cell r="I378" t="str">
            <v>2018.1-2020.12</v>
          </cell>
          <cell r="J378">
            <v>13721893052</v>
          </cell>
        </row>
        <row r="378">
          <cell r="M378" t="str">
            <v>已退出</v>
          </cell>
        </row>
        <row r="379">
          <cell r="C379" t="str">
            <v>410422197711171825</v>
          </cell>
          <cell r="D379" t="str">
            <v>女</v>
          </cell>
          <cell r="E379">
            <v>44</v>
          </cell>
          <cell r="F379" t="str">
            <v>4104220017000660</v>
          </cell>
          <cell r="G379" t="str">
            <v>县总工会</v>
          </cell>
          <cell r="H379" t="str">
            <v>饮食服务公司</v>
          </cell>
          <cell r="I379" t="str">
            <v>2018.2-2021.1</v>
          </cell>
          <cell r="J379" t="str">
            <v>15136998289</v>
          </cell>
        </row>
        <row r="379">
          <cell r="M379" t="str">
            <v>已退出</v>
          </cell>
        </row>
        <row r="380">
          <cell r="C380" t="str">
            <v>410422197208109186</v>
          </cell>
          <cell r="D380" t="str">
            <v>女</v>
          </cell>
          <cell r="E380">
            <v>49</v>
          </cell>
          <cell r="F380" t="str">
            <v>4104220018000198</v>
          </cell>
          <cell r="G380" t="str">
            <v>县医院</v>
          </cell>
          <cell r="H380" t="str">
            <v>食品总厂</v>
          </cell>
          <cell r="I380" t="str">
            <v>2018.4-2021.3
2021.4-2023.4</v>
          </cell>
        </row>
        <row r="380">
          <cell r="M380" t="str">
            <v>已退出</v>
          </cell>
        </row>
        <row r="381">
          <cell r="C381" t="str">
            <v>410422197011248115</v>
          </cell>
          <cell r="D381" t="str">
            <v>男</v>
          </cell>
          <cell r="E381">
            <v>51</v>
          </cell>
          <cell r="F381" t="str">
            <v>4104220016001044</v>
          </cell>
          <cell r="G381" t="str">
            <v>县社会福利中心</v>
          </cell>
          <cell r="H381" t="str">
            <v>天河盐厂</v>
          </cell>
          <cell r="I381" t="str">
            <v>2018.4-2021.3</v>
          </cell>
          <cell r="J381" t="str">
            <v>13781838558</v>
          </cell>
        </row>
        <row r="381">
          <cell r="M381" t="str">
            <v>已退出</v>
          </cell>
        </row>
        <row r="382">
          <cell r="C382" t="str">
            <v>410422196806150042</v>
          </cell>
          <cell r="D382" t="str">
            <v>女</v>
          </cell>
          <cell r="E382">
            <v>53</v>
          </cell>
          <cell r="F382" t="str">
            <v>4104220016000745</v>
          </cell>
          <cell r="G382" t="str">
            <v>残联</v>
          </cell>
          <cell r="H382" t="str">
            <v>除尘厂</v>
          </cell>
          <cell r="I382" t="str">
            <v>2018.7-2019.6</v>
          </cell>
          <cell r="J382">
            <v>13383908111</v>
          </cell>
        </row>
        <row r="382">
          <cell r="M382" t="str">
            <v>已退出</v>
          </cell>
        </row>
        <row r="383">
          <cell r="C383" t="str">
            <v>410422197408200080</v>
          </cell>
          <cell r="D383" t="str">
            <v>女</v>
          </cell>
          <cell r="E383">
            <v>47</v>
          </cell>
          <cell r="F383" t="str">
            <v>4104220018000295</v>
          </cell>
          <cell r="G383" t="str">
            <v>农机局</v>
          </cell>
          <cell r="H383" t="str">
            <v>叶县纸线厂</v>
          </cell>
          <cell r="I383" t="str">
            <v>2018.7-2021.6</v>
          </cell>
          <cell r="J383">
            <v>13693757191</v>
          </cell>
        </row>
        <row r="383">
          <cell r="M383" t="str">
            <v>已退出</v>
          </cell>
        </row>
        <row r="384">
          <cell r="C384" t="str">
            <v>410422197311162823</v>
          </cell>
          <cell r="D384" t="str">
            <v>女</v>
          </cell>
          <cell r="E384">
            <v>48</v>
          </cell>
          <cell r="F384" t="str">
            <v>4104220017000696</v>
          </cell>
          <cell r="G384" t="str">
            <v>总工会</v>
          </cell>
          <cell r="H384" t="str">
            <v>塑料厂</v>
          </cell>
          <cell r="I384" t="str">
            <v>2018.8-2021.7</v>
          </cell>
          <cell r="J384">
            <v>13837547060</v>
          </cell>
        </row>
        <row r="384">
          <cell r="M384" t="str">
            <v>二次安置</v>
          </cell>
        </row>
        <row r="385">
          <cell r="C385" t="str">
            <v>410422197410120047</v>
          </cell>
          <cell r="D385" t="str">
            <v>女</v>
          </cell>
          <cell r="E385">
            <v>47</v>
          </cell>
          <cell r="F385" t="str">
            <v>4104220017000586</v>
          </cell>
          <cell r="G385" t="str">
            <v>县医院</v>
          </cell>
          <cell r="H385" t="str">
            <v>中盐皓龙</v>
          </cell>
          <cell r="I385" t="str">
            <v>2018.9-2021.8</v>
          </cell>
          <cell r="J385">
            <v>15836927579</v>
          </cell>
        </row>
        <row r="385">
          <cell r="M385" t="str">
            <v>已退出</v>
          </cell>
        </row>
        <row r="386">
          <cell r="C386" t="str">
            <v>410422197707101066</v>
          </cell>
          <cell r="D386" t="str">
            <v>女</v>
          </cell>
          <cell r="E386">
            <v>44</v>
          </cell>
          <cell r="F386" t="str">
            <v>4104220018000296</v>
          </cell>
          <cell r="G386" t="str">
            <v>县医院</v>
          </cell>
          <cell r="H386" t="str">
            <v>磁肥厂</v>
          </cell>
          <cell r="I386" t="str">
            <v>2018.9-2021.8</v>
          </cell>
          <cell r="J386">
            <v>13523268114</v>
          </cell>
        </row>
        <row r="386">
          <cell r="M386" t="str">
            <v>已退出</v>
          </cell>
        </row>
        <row r="387">
          <cell r="C387" t="str">
            <v>410422197210150145</v>
          </cell>
          <cell r="D387" t="str">
            <v>女</v>
          </cell>
          <cell r="E387">
            <v>49</v>
          </cell>
          <cell r="F387" t="str">
            <v>4104220013001559</v>
          </cell>
          <cell r="G387" t="str">
            <v>文化局</v>
          </cell>
          <cell r="H387" t="str">
            <v>化工厂</v>
          </cell>
          <cell r="I387" t="str">
            <v>2018.10-2021.9</v>
          </cell>
          <cell r="J387">
            <v>15836904192</v>
          </cell>
        </row>
        <row r="387">
          <cell r="M387" t="str">
            <v>已退出</v>
          </cell>
        </row>
        <row r="388">
          <cell r="C388" t="str">
            <v>410422197109248164</v>
          </cell>
          <cell r="D388" t="str">
            <v>女</v>
          </cell>
          <cell r="E388">
            <v>50</v>
          </cell>
          <cell r="F388" t="str">
            <v>4104220017000442</v>
          </cell>
          <cell r="G388" t="str">
            <v>房产局</v>
          </cell>
          <cell r="H388" t="str">
            <v>县浴池</v>
          </cell>
          <cell r="I388" t="str">
            <v>2018.10-2021.9</v>
          </cell>
          <cell r="J388">
            <v>15516099907</v>
          </cell>
        </row>
        <row r="388">
          <cell r="M388" t="str">
            <v>已退出</v>
          </cell>
        </row>
        <row r="389">
          <cell r="C389" t="str">
            <v>410422196603010018</v>
          </cell>
          <cell r="D389" t="str">
            <v>男</v>
          </cell>
          <cell r="E389">
            <v>55</v>
          </cell>
          <cell r="F389" t="str">
            <v>4104220018000365</v>
          </cell>
          <cell r="G389" t="str">
            <v>县医院</v>
          </cell>
          <cell r="H389" t="str">
            <v>农机公司</v>
          </cell>
          <cell r="I389" t="str">
            <v>2018.10-2021.9</v>
          </cell>
          <cell r="J389">
            <v>13592194838</v>
          </cell>
        </row>
        <row r="389">
          <cell r="M389" t="str">
            <v>已退出</v>
          </cell>
        </row>
        <row r="390">
          <cell r="C390" t="str">
            <v>410422196303290038</v>
          </cell>
          <cell r="D390" t="str">
            <v>男</v>
          </cell>
          <cell r="E390">
            <v>58</v>
          </cell>
          <cell r="F390" t="str">
            <v>4104220016000130</v>
          </cell>
          <cell r="G390" t="str">
            <v>文化局</v>
          </cell>
          <cell r="H390" t="str">
            <v>中盐皓龙</v>
          </cell>
          <cell r="I390" t="str">
            <v>2018.11-2023.10</v>
          </cell>
          <cell r="J390">
            <v>17538694414</v>
          </cell>
        </row>
        <row r="390">
          <cell r="M390" t="str">
            <v>已退出</v>
          </cell>
        </row>
        <row r="391">
          <cell r="C391" t="str">
            <v>410422197312277024</v>
          </cell>
          <cell r="D391" t="str">
            <v>女</v>
          </cell>
          <cell r="E391">
            <v>48</v>
          </cell>
          <cell r="F391" t="str">
            <v>4104220017000373</v>
          </cell>
          <cell r="G391" t="str">
            <v>农机局</v>
          </cell>
          <cell r="H391" t="str">
            <v>保健盐厂</v>
          </cell>
          <cell r="I391" t="str">
            <v>2019.5-2022.4
2022.5-2023.12</v>
          </cell>
          <cell r="J391">
            <v>18603753373</v>
          </cell>
        </row>
        <row r="391">
          <cell r="M391" t="str">
            <v>已退出</v>
          </cell>
        </row>
        <row r="392">
          <cell r="C392" t="str">
            <v>410422197603050065</v>
          </cell>
          <cell r="D392" t="str">
            <v>女</v>
          </cell>
          <cell r="E392">
            <v>45</v>
          </cell>
          <cell r="F392" t="str">
            <v>4104220018000354</v>
          </cell>
          <cell r="G392" t="str">
            <v>联社</v>
          </cell>
          <cell r="H392" t="str">
            <v>化工厂</v>
          </cell>
          <cell r="I392" t="str">
            <v>2019.6-2022.5</v>
          </cell>
          <cell r="J392">
            <v>13393786619</v>
          </cell>
        </row>
        <row r="392">
          <cell r="M392" t="str">
            <v>已退出</v>
          </cell>
        </row>
        <row r="393">
          <cell r="C393" t="str">
            <v>410422197402270088</v>
          </cell>
          <cell r="D393" t="str">
            <v>女</v>
          </cell>
          <cell r="E393">
            <v>47</v>
          </cell>
          <cell r="F393" t="str">
            <v>4104220018000669</v>
          </cell>
          <cell r="G393" t="str">
            <v>联社</v>
          </cell>
          <cell r="H393" t="str">
            <v>塑料厂</v>
          </cell>
          <cell r="I393" t="str">
            <v>2019.6-2024.2</v>
          </cell>
          <cell r="J393">
            <v>15516016198</v>
          </cell>
        </row>
        <row r="393">
          <cell r="M393" t="str">
            <v>2023.5退出</v>
          </cell>
        </row>
        <row r="394">
          <cell r="C394" t="str">
            <v>41042219760718006X</v>
          </cell>
          <cell r="D394" t="str">
            <v>女</v>
          </cell>
          <cell r="E394">
            <v>45</v>
          </cell>
          <cell r="F394" t="str">
            <v>4104220019000209</v>
          </cell>
          <cell r="G394" t="str">
            <v>联社</v>
          </cell>
          <cell r="H394" t="str">
            <v>东风塑料厂</v>
          </cell>
          <cell r="I394" t="str">
            <v>2019.6-2022.5</v>
          </cell>
          <cell r="J394">
            <v>13409315262</v>
          </cell>
        </row>
        <row r="394">
          <cell r="M394" t="str">
            <v>已退出</v>
          </cell>
        </row>
        <row r="395">
          <cell r="C395" t="str">
            <v>410422196306071818</v>
          </cell>
          <cell r="D395" t="str">
            <v>男</v>
          </cell>
          <cell r="E395">
            <v>58</v>
          </cell>
          <cell r="F395" t="str">
            <v>4104220018000163</v>
          </cell>
          <cell r="G395" t="str">
            <v>广电局</v>
          </cell>
          <cell r="H395" t="str">
            <v>种鸡场</v>
          </cell>
          <cell r="I395" t="str">
            <v>2019.7-2023.6</v>
          </cell>
          <cell r="J395">
            <v>13503412207</v>
          </cell>
        </row>
        <row r="395">
          <cell r="M395" t="str">
            <v>已退出</v>
          </cell>
        </row>
        <row r="396">
          <cell r="C396" t="str">
            <v>410422197404045984</v>
          </cell>
          <cell r="D396" t="str">
            <v>女</v>
          </cell>
          <cell r="E396">
            <v>47</v>
          </cell>
          <cell r="F396" t="str">
            <v>4104220017000010</v>
          </cell>
          <cell r="G396" t="str">
            <v>武装部</v>
          </cell>
          <cell r="H396" t="str">
            <v>仙台镇粮所</v>
          </cell>
          <cell r="I396" t="str">
            <v>2019.7-2024.4</v>
          </cell>
          <cell r="J396">
            <v>15937531126</v>
          </cell>
        </row>
        <row r="396">
          <cell r="M396" t="str">
            <v>已退出</v>
          </cell>
        </row>
        <row r="397">
          <cell r="C397" t="str">
            <v>410422196407110011</v>
          </cell>
          <cell r="D397" t="str">
            <v>男</v>
          </cell>
          <cell r="E397">
            <v>57</v>
          </cell>
          <cell r="F397" t="str">
            <v>4104220017000107</v>
          </cell>
          <cell r="G397" t="str">
            <v>畜牧局</v>
          </cell>
          <cell r="H397" t="str">
            <v>叶县第一盐矿</v>
          </cell>
          <cell r="I397" t="str">
            <v>2019.8-2024.7</v>
          </cell>
          <cell r="J397">
            <v>15937561852</v>
          </cell>
        </row>
        <row r="397">
          <cell r="M397" t="str">
            <v>可用至2024年7月</v>
          </cell>
        </row>
        <row r="398">
          <cell r="C398" t="str">
            <v>410481197309280089</v>
          </cell>
          <cell r="D398" t="str">
            <v>女</v>
          </cell>
          <cell r="E398">
            <v>48</v>
          </cell>
          <cell r="F398" t="str">
            <v>4104220015000167</v>
          </cell>
          <cell r="G398" t="str">
            <v>县高</v>
          </cell>
          <cell r="H398" t="str">
            <v>叶邑镇经贸站</v>
          </cell>
          <cell r="I398" t="str">
            <v>2019.9-2022.8
2022.9-2023.9</v>
          </cell>
          <cell r="J398">
            <v>13592176236</v>
          </cell>
        </row>
        <row r="398">
          <cell r="M398" t="str">
            <v>已退出</v>
          </cell>
        </row>
        <row r="399">
          <cell r="C399" t="str">
            <v>410422197608155982</v>
          </cell>
          <cell r="D399" t="str">
            <v>女</v>
          </cell>
          <cell r="E399">
            <v>45</v>
          </cell>
          <cell r="F399" t="str">
            <v>4104220019000382</v>
          </cell>
          <cell r="G399" t="str">
            <v>住建局</v>
          </cell>
          <cell r="H399" t="str">
            <v>种鸡场</v>
          </cell>
          <cell r="I399" t="str">
            <v>2019.10-2022.9</v>
          </cell>
          <cell r="J399">
            <v>13937548007</v>
          </cell>
        </row>
        <row r="399">
          <cell r="M399" t="str">
            <v>已退出</v>
          </cell>
        </row>
        <row r="400">
          <cell r="C400" t="str">
            <v>410422197909251046</v>
          </cell>
          <cell r="D400" t="str">
            <v>女</v>
          </cell>
          <cell r="E400">
            <v>42</v>
          </cell>
          <cell r="F400" t="str">
            <v>4104220020000522</v>
          </cell>
          <cell r="G400" t="str">
            <v>公路事业发展中心</v>
          </cell>
        </row>
        <row r="400">
          <cell r="I400" t="str">
            <v>20200601-20230530</v>
          </cell>
          <cell r="J400">
            <v>17537599998</v>
          </cell>
        </row>
        <row r="400">
          <cell r="M400" t="str">
            <v>已退出</v>
          </cell>
        </row>
        <row r="401">
          <cell r="C401" t="str">
            <v>410422199106199124</v>
          </cell>
          <cell r="D401" t="str">
            <v>女</v>
          </cell>
          <cell r="E401">
            <v>30</v>
          </cell>
          <cell r="F401" t="str">
            <v>4104220020000096</v>
          </cell>
          <cell r="G401" t="str">
            <v>叶县保险事业局（一凡）</v>
          </cell>
          <cell r="H401" t="str">
            <v>高校毕业生</v>
          </cell>
          <cell r="I401" t="str">
            <v>20200501-20221231</v>
          </cell>
          <cell r="J401">
            <v>15638665625</v>
          </cell>
        </row>
        <row r="401">
          <cell r="M401" t="str">
            <v>已退出</v>
          </cell>
        </row>
        <row r="402">
          <cell r="C402" t="str">
            <v>412827199503062530</v>
          </cell>
          <cell r="D402" t="str">
            <v>男</v>
          </cell>
          <cell r="E402">
            <v>26</v>
          </cell>
          <cell r="F402" t="str">
            <v>4117230019013074</v>
          </cell>
          <cell r="G402" t="str">
            <v>叶县九龙街道办事处</v>
          </cell>
          <cell r="H402" t="str">
            <v>高校毕业生</v>
          </cell>
          <cell r="I402" t="str">
            <v>20200501-20221231</v>
          </cell>
          <cell r="J402">
            <v>13071725539</v>
          </cell>
        </row>
        <row r="402">
          <cell r="M402" t="str">
            <v>已退出</v>
          </cell>
        </row>
        <row r="403">
          <cell r="C403" t="str">
            <v>410422197403117042</v>
          </cell>
          <cell r="D403" t="str">
            <v>女</v>
          </cell>
          <cell r="E403">
            <v>47</v>
          </cell>
          <cell r="F403" t="str">
            <v>4104220019001960</v>
          </cell>
          <cell r="G403" t="str">
            <v>农商银行</v>
          </cell>
          <cell r="H403" t="str">
            <v>东风塑料场</v>
          </cell>
          <cell r="I403" t="str">
            <v>2020.1.1-2024.3.10</v>
          </cell>
          <cell r="J403">
            <v>13733902803</v>
          </cell>
        </row>
        <row r="403">
          <cell r="M403" t="str">
            <v>可用至2024年3月</v>
          </cell>
        </row>
        <row r="404">
          <cell r="C404" t="str">
            <v>410422196312250038</v>
          </cell>
          <cell r="D404" t="str">
            <v>男</v>
          </cell>
          <cell r="E404">
            <v>58</v>
          </cell>
          <cell r="F404" t="str">
            <v>4104220020001359</v>
          </cell>
          <cell r="G404" t="str">
            <v>农机局</v>
          </cell>
          <cell r="H404" t="str">
            <v>叶县食盐专营公司</v>
          </cell>
          <cell r="I404" t="str">
            <v>20201009-20231225</v>
          </cell>
          <cell r="J404">
            <v>13592159615</v>
          </cell>
        </row>
        <row r="404">
          <cell r="M404" t="str">
            <v>已退出</v>
          </cell>
        </row>
        <row r="405">
          <cell r="C405" t="str">
            <v>410423196510107319</v>
          </cell>
          <cell r="D405" t="str">
            <v>男</v>
          </cell>
          <cell r="E405">
            <v>56</v>
          </cell>
          <cell r="F405" t="str">
            <v>4104220020001380</v>
          </cell>
          <cell r="G405" t="str">
            <v>林场</v>
          </cell>
          <cell r="H405" t="str">
            <v>叶县食品公司</v>
          </cell>
          <cell r="I405" t="str">
            <v>20201201-20251010</v>
          </cell>
          <cell r="J405">
            <v>15036875830</v>
          </cell>
        </row>
        <row r="405">
          <cell r="M405" t="str">
            <v>已退出</v>
          </cell>
        </row>
        <row r="406">
          <cell r="C406" t="str">
            <v>410422197504280025</v>
          </cell>
          <cell r="D406" t="str">
            <v>女</v>
          </cell>
          <cell r="E406">
            <v>46</v>
          </cell>
          <cell r="F406" t="str">
            <v>4104220020001326</v>
          </cell>
          <cell r="G406" t="str">
            <v>叶县老干部活动中心</v>
          </cell>
          <cell r="H406" t="str">
            <v>天源盐化</v>
          </cell>
          <cell r="I406" t="str">
            <v>20201001-20250428</v>
          </cell>
          <cell r="J406">
            <v>15993578660</v>
          </cell>
          <cell r="K406" t="str">
            <v>一凡</v>
          </cell>
        </row>
        <row r="406">
          <cell r="M406" t="str">
            <v>可用至2025年4月</v>
          </cell>
        </row>
        <row r="407">
          <cell r="C407" t="str">
            <v>410422197707090029</v>
          </cell>
          <cell r="D407" t="str">
            <v>女</v>
          </cell>
          <cell r="E407">
            <v>44</v>
          </cell>
          <cell r="F407" t="str">
            <v>4104220020001071</v>
          </cell>
          <cell r="G407" t="str">
            <v>叶县城市管理局</v>
          </cell>
          <cell r="H407" t="str">
            <v>粮食局</v>
          </cell>
          <cell r="I407" t="str">
            <v>20201011-20231010</v>
          </cell>
          <cell r="J407">
            <v>16696968518</v>
          </cell>
        </row>
        <row r="407">
          <cell r="M407" t="str">
            <v>已退出</v>
          </cell>
        </row>
        <row r="408">
          <cell r="C408" t="str">
            <v>410422197308138662</v>
          </cell>
          <cell r="D408" t="str">
            <v>女</v>
          </cell>
          <cell r="E408">
            <v>48</v>
          </cell>
          <cell r="F408" t="str">
            <v>4104220018000319</v>
          </cell>
          <cell r="G408" t="str">
            <v>叶县中医院</v>
          </cell>
        </row>
        <row r="408">
          <cell r="I408" t="str">
            <v>20200801-20230731</v>
          </cell>
          <cell r="J408">
            <v>13803902779</v>
          </cell>
        </row>
        <row r="408">
          <cell r="M408" t="str">
            <v>已退出</v>
          </cell>
        </row>
        <row r="409">
          <cell r="C409" t="str">
            <v>410422198708082850</v>
          </cell>
          <cell r="D409" t="str">
            <v>男</v>
          </cell>
          <cell r="E409">
            <v>34</v>
          </cell>
          <cell r="F409" t="str">
            <v>4104220020002082</v>
          </cell>
          <cell r="G409" t="str">
            <v>常村镇政府</v>
          </cell>
        </row>
        <row r="409">
          <cell r="I409" t="str">
            <v>20201201-20231130</v>
          </cell>
          <cell r="J409">
            <v>13913282197</v>
          </cell>
        </row>
        <row r="409">
          <cell r="M409" t="str">
            <v>已退出</v>
          </cell>
        </row>
        <row r="410">
          <cell r="C410" t="str">
            <v>410422199812308682</v>
          </cell>
          <cell r="D410" t="str">
            <v>女</v>
          </cell>
          <cell r="E410">
            <v>23</v>
          </cell>
          <cell r="F410" t="str">
            <v>4104220020000627</v>
          </cell>
          <cell r="G410" t="str">
            <v>叶县昆阳街道办事处</v>
          </cell>
          <cell r="H410" t="str">
            <v>高校毕业生</v>
          </cell>
          <cell r="I410" t="str">
            <v>20200601-20230531</v>
          </cell>
          <cell r="J410">
            <v>13251961367</v>
          </cell>
        </row>
        <row r="410">
          <cell r="M410" t="str">
            <v>已退出</v>
          </cell>
        </row>
        <row r="411">
          <cell r="C411" t="str">
            <v>410422199505189142</v>
          </cell>
          <cell r="D411" t="str">
            <v>女</v>
          </cell>
          <cell r="E411">
            <v>26</v>
          </cell>
          <cell r="F411" t="str">
            <v>4104220020001365</v>
          </cell>
          <cell r="G411" t="str">
            <v>县总工会</v>
          </cell>
          <cell r="H411" t="str">
            <v>高校毕业生</v>
          </cell>
          <cell r="I411" t="str">
            <v>20201105-20231104</v>
          </cell>
          <cell r="J411">
            <v>18838189953</v>
          </cell>
        </row>
        <row r="411">
          <cell r="M411" t="str">
            <v>已退出</v>
          </cell>
        </row>
        <row r="412">
          <cell r="C412" t="str">
            <v>410422199204170034</v>
          </cell>
          <cell r="D412" t="str">
            <v>男</v>
          </cell>
          <cell r="E412">
            <v>29</v>
          </cell>
          <cell r="F412" t="str">
            <v>41042200170000272</v>
          </cell>
          <cell r="G412" t="str">
            <v>公安局</v>
          </cell>
          <cell r="H412" t="str">
            <v>高校毕业生</v>
          </cell>
          <cell r="I412" t="str">
            <v>20201105-20231104</v>
          </cell>
          <cell r="J412">
            <v>15738191666</v>
          </cell>
        </row>
        <row r="412">
          <cell r="M412" t="str">
            <v>已退出</v>
          </cell>
        </row>
        <row r="413">
          <cell r="C413" t="str">
            <v>410422199210189217</v>
          </cell>
          <cell r="D413" t="str">
            <v>男</v>
          </cell>
          <cell r="E413">
            <v>29</v>
          </cell>
          <cell r="F413" t="str">
            <v>4104220020001987</v>
          </cell>
          <cell r="G413" t="str">
            <v>公安局</v>
          </cell>
          <cell r="H413" t="str">
            <v>高校毕业生</v>
          </cell>
          <cell r="I413" t="str">
            <v>20201105-20231104</v>
          </cell>
          <cell r="J413">
            <v>15037588280</v>
          </cell>
        </row>
        <row r="413">
          <cell r="M413" t="str">
            <v>已退出</v>
          </cell>
        </row>
        <row r="414">
          <cell r="C414" t="str">
            <v>410422199210078621</v>
          </cell>
          <cell r="D414" t="str">
            <v>女</v>
          </cell>
          <cell r="E414">
            <v>29</v>
          </cell>
          <cell r="F414" t="str">
            <v>4104220020001402</v>
          </cell>
          <cell r="G414" t="str">
            <v>洪庄杨镇政府</v>
          </cell>
          <cell r="H414" t="str">
            <v>高校毕业生</v>
          </cell>
          <cell r="I414" t="str">
            <v>20201105-20231104</v>
          </cell>
          <cell r="J414">
            <v>15993503163</v>
          </cell>
        </row>
        <row r="414">
          <cell r="M414" t="str">
            <v>已退出</v>
          </cell>
        </row>
        <row r="415">
          <cell r="C415" t="str">
            <v>410422199112108647</v>
          </cell>
          <cell r="D415" t="str">
            <v>女</v>
          </cell>
          <cell r="E415">
            <v>30</v>
          </cell>
          <cell r="F415" t="str">
            <v>4104220020002051</v>
          </cell>
          <cell r="G415" t="str">
            <v>洪庄杨镇政府</v>
          </cell>
          <cell r="H415" t="str">
            <v>高校毕业生</v>
          </cell>
          <cell r="I415" t="str">
            <v>20201105-20231104</v>
          </cell>
          <cell r="J415">
            <v>18530050981</v>
          </cell>
        </row>
        <row r="415">
          <cell r="M415" t="str">
            <v>已退出</v>
          </cell>
        </row>
        <row r="416">
          <cell r="C416" t="str">
            <v>410422199006174368</v>
          </cell>
          <cell r="D416" t="str">
            <v>女</v>
          </cell>
          <cell r="E416">
            <v>31</v>
          </cell>
          <cell r="F416" t="str">
            <v>4104220020001988</v>
          </cell>
          <cell r="G416" t="str">
            <v>叶县应急管理局</v>
          </cell>
          <cell r="H416" t="str">
            <v>高校毕业生</v>
          </cell>
          <cell r="I416" t="str">
            <v>20201105-20231104</v>
          </cell>
          <cell r="J416">
            <v>15937595902</v>
          </cell>
        </row>
        <row r="416">
          <cell r="M416" t="str">
            <v>已退出</v>
          </cell>
        </row>
        <row r="417">
          <cell r="C417" t="str">
            <v>410422199301150043</v>
          </cell>
          <cell r="D417" t="str">
            <v>女</v>
          </cell>
          <cell r="E417">
            <v>28</v>
          </cell>
        </row>
        <row r="417">
          <cell r="G417" t="str">
            <v>昆阳街道办事处</v>
          </cell>
          <cell r="H417" t="str">
            <v>高校毕业生</v>
          </cell>
          <cell r="I417" t="str">
            <v>20210101-20231231</v>
          </cell>
          <cell r="J417">
            <v>15938908571</v>
          </cell>
        </row>
        <row r="417">
          <cell r="M417" t="str">
            <v>已退出</v>
          </cell>
        </row>
        <row r="418">
          <cell r="C418" t="str">
            <v>41042219970507004X</v>
          </cell>
          <cell r="D418" t="str">
            <v>女</v>
          </cell>
          <cell r="E418">
            <v>24</v>
          </cell>
        </row>
        <row r="418">
          <cell r="G418" t="str">
            <v>县委督察局</v>
          </cell>
          <cell r="H418" t="str">
            <v>高校毕业生</v>
          </cell>
          <cell r="I418" t="str">
            <v>20201201-20231130</v>
          </cell>
        </row>
        <row r="418">
          <cell r="M418" t="str">
            <v>已退出</v>
          </cell>
        </row>
        <row r="419">
          <cell r="C419" t="str">
            <v>410403199807275610</v>
          </cell>
          <cell r="D419" t="str">
            <v>男</v>
          </cell>
          <cell r="E419">
            <v>23</v>
          </cell>
        </row>
        <row r="419">
          <cell r="G419" t="str">
            <v>工信局</v>
          </cell>
          <cell r="H419" t="str">
            <v>高校毕业生</v>
          </cell>
          <cell r="I419" t="str">
            <v>20210201-20231231</v>
          </cell>
          <cell r="J419">
            <v>15037580999</v>
          </cell>
        </row>
        <row r="419">
          <cell r="M419" t="str">
            <v>已退出</v>
          </cell>
        </row>
        <row r="420">
          <cell r="C420" t="str">
            <v>410422198509242823</v>
          </cell>
          <cell r="D420" t="str">
            <v>女</v>
          </cell>
          <cell r="E420">
            <v>36</v>
          </cell>
        </row>
        <row r="420">
          <cell r="G420" t="str">
            <v>常村镇政府</v>
          </cell>
          <cell r="H420" t="str">
            <v>高校毕业生</v>
          </cell>
          <cell r="I420" t="str">
            <v>20210101-20231231</v>
          </cell>
        </row>
        <row r="420">
          <cell r="M420" t="str">
            <v>已退出</v>
          </cell>
        </row>
        <row r="421">
          <cell r="C421" t="str">
            <v>410422198007170049</v>
          </cell>
          <cell r="D421" t="str">
            <v>女</v>
          </cell>
          <cell r="E421">
            <v>41</v>
          </cell>
        </row>
        <row r="421">
          <cell r="G421" t="str">
            <v>老干部局</v>
          </cell>
        </row>
        <row r="421">
          <cell r="I421" t="str">
            <v>20210401-20240331</v>
          </cell>
          <cell r="J421">
            <v>13938029917</v>
          </cell>
        </row>
        <row r="421">
          <cell r="M421" t="str">
            <v>可用至2024年3月</v>
          </cell>
        </row>
        <row r="422">
          <cell r="C422" t="str">
            <v>410422197810014841</v>
          </cell>
          <cell r="D422" t="str">
            <v>女</v>
          </cell>
          <cell r="E422">
            <v>43</v>
          </cell>
        </row>
        <row r="422">
          <cell r="G422" t="str">
            <v>县医院</v>
          </cell>
        </row>
        <row r="422">
          <cell r="I422" t="str">
            <v>20210501-20240430</v>
          </cell>
          <cell r="J422">
            <v>13781060630</v>
          </cell>
        </row>
        <row r="422">
          <cell r="M422" t="str">
            <v>可用至2024年4月</v>
          </cell>
        </row>
        <row r="423">
          <cell r="C423" t="str">
            <v>410422197605230027</v>
          </cell>
          <cell r="D423" t="str">
            <v>女</v>
          </cell>
          <cell r="E423">
            <v>45</v>
          </cell>
        </row>
        <row r="423">
          <cell r="G423" t="str">
            <v>农机局</v>
          </cell>
        </row>
        <row r="423">
          <cell r="I423" t="str">
            <v>20210401-20240330</v>
          </cell>
          <cell r="J423">
            <v>18737552177</v>
          </cell>
        </row>
        <row r="423">
          <cell r="M423" t="str">
            <v>可用至2024年4月</v>
          </cell>
        </row>
        <row r="424">
          <cell r="C424" t="str">
            <v>410422199902240036</v>
          </cell>
          <cell r="D424" t="str">
            <v>男</v>
          </cell>
          <cell r="E424">
            <v>22</v>
          </cell>
        </row>
        <row r="424">
          <cell r="G424" t="str">
            <v>常村镇政府</v>
          </cell>
        </row>
        <row r="424">
          <cell r="I424" t="str">
            <v>20210801-20240731</v>
          </cell>
          <cell r="J424">
            <v>18317699931</v>
          </cell>
        </row>
        <row r="424">
          <cell r="M424" t="str">
            <v>可用至2024年7月</v>
          </cell>
        </row>
        <row r="425">
          <cell r="C425" t="str">
            <v>410422199405257013</v>
          </cell>
          <cell r="D425" t="str">
            <v>男</v>
          </cell>
          <cell r="E425">
            <v>27</v>
          </cell>
        </row>
        <row r="425">
          <cell r="G425" t="str">
            <v>叶县城乡居民社会养老保险管理中心</v>
          </cell>
        </row>
        <row r="425">
          <cell r="I425" t="str">
            <v>20210801-20240731</v>
          </cell>
          <cell r="J425">
            <v>17637572102</v>
          </cell>
        </row>
        <row r="425">
          <cell r="M425" t="str">
            <v>可用至2024年7月</v>
          </cell>
        </row>
        <row r="426">
          <cell r="C426" t="str">
            <v>410422197906254321</v>
          </cell>
          <cell r="D426" t="str">
            <v>女</v>
          </cell>
          <cell r="E426">
            <v>42</v>
          </cell>
        </row>
        <row r="426">
          <cell r="G426" t="str">
            <v>水利局</v>
          </cell>
        </row>
        <row r="426">
          <cell r="I426" t="str">
            <v>20210901-20240831</v>
          </cell>
          <cell r="J426">
            <v>18703755263</v>
          </cell>
        </row>
        <row r="426">
          <cell r="M426" t="str">
            <v>可用至2024年8月</v>
          </cell>
        </row>
        <row r="427">
          <cell r="C427" t="str">
            <v>410422197803087022</v>
          </cell>
          <cell r="D427" t="str">
            <v>女</v>
          </cell>
          <cell r="E427">
            <v>43</v>
          </cell>
        </row>
        <row r="427">
          <cell r="G427" t="str">
            <v>叶县商业总公司</v>
          </cell>
        </row>
        <row r="427">
          <cell r="I427" t="str">
            <v>20210901-20240831/20250107-20280106</v>
          </cell>
          <cell r="J427">
            <v>15637536315</v>
          </cell>
          <cell r="K427" t="str">
            <v>一凡</v>
          </cell>
        </row>
        <row r="427">
          <cell r="M427" t="str">
            <v>二次安置</v>
          </cell>
        </row>
        <row r="428">
          <cell r="C428" t="str">
            <v>410422198911070046</v>
          </cell>
          <cell r="D428" t="str">
            <v>女</v>
          </cell>
          <cell r="E428">
            <v>32</v>
          </cell>
        </row>
        <row r="428">
          <cell r="G428" t="str">
            <v>叶县二高</v>
          </cell>
        </row>
        <row r="428">
          <cell r="I428" t="str">
            <v>20211101-20241031</v>
          </cell>
          <cell r="J428">
            <v>15237556890</v>
          </cell>
        </row>
        <row r="428">
          <cell r="M428" t="str">
            <v>可用至2024年10月</v>
          </cell>
        </row>
        <row r="429">
          <cell r="C429" t="str">
            <v>410422198107264827</v>
          </cell>
          <cell r="D429" t="str">
            <v>女</v>
          </cell>
          <cell r="E429">
            <v>40</v>
          </cell>
        </row>
        <row r="429">
          <cell r="G429" t="str">
            <v>县医院</v>
          </cell>
        </row>
        <row r="429">
          <cell r="I429" t="str">
            <v>20210901-20240831</v>
          </cell>
          <cell r="J429">
            <v>15093777657</v>
          </cell>
        </row>
        <row r="429">
          <cell r="M429" t="str">
            <v>可用至2024年8月</v>
          </cell>
        </row>
        <row r="430">
          <cell r="C430" t="str">
            <v>410422197402280024</v>
          </cell>
          <cell r="D430" t="str">
            <v>女</v>
          </cell>
          <cell r="E430">
            <v>41</v>
          </cell>
        </row>
        <row r="430">
          <cell r="G430" t="str">
            <v>叶县对外经济贸易总公司</v>
          </cell>
        </row>
        <row r="430">
          <cell r="I430" t="str">
            <v>20220103-20240228</v>
          </cell>
          <cell r="J430">
            <v>13837521227</v>
          </cell>
        </row>
        <row r="430">
          <cell r="M430" t="str">
            <v>可用至2024年2月</v>
          </cell>
        </row>
        <row r="431">
          <cell r="C431" t="str">
            <v>410422197311162823</v>
          </cell>
        </row>
        <row r="431">
          <cell r="G431" t="str">
            <v>叶县总工会</v>
          </cell>
        </row>
        <row r="431">
          <cell r="I431" t="str">
            <v>20220103-20250102</v>
          </cell>
          <cell r="J431">
            <v>13837547060</v>
          </cell>
        </row>
        <row r="431">
          <cell r="M431" t="str">
            <v>已退出</v>
          </cell>
        </row>
        <row r="432">
          <cell r="C432" t="str">
            <v>410422197608290025</v>
          </cell>
        </row>
        <row r="432">
          <cell r="G432" t="str">
            <v>叶县退役军人事务局</v>
          </cell>
        </row>
        <row r="432">
          <cell r="I432" t="str">
            <v>20220103-20250102/20250101-20260829</v>
          </cell>
          <cell r="J432">
            <v>15137537080</v>
          </cell>
          <cell r="K432" t="str">
            <v>一凡</v>
          </cell>
        </row>
        <row r="432">
          <cell r="M432" t="str">
            <v>可用至2026年8月</v>
          </cell>
        </row>
        <row r="433">
          <cell r="C433" t="str">
            <v>410422197607247623</v>
          </cell>
        </row>
        <row r="433">
          <cell r="G433" t="str">
            <v>叶县人民政府办公室</v>
          </cell>
        </row>
        <row r="433">
          <cell r="I433" t="str">
            <v>20220103-20250102/20250103-20260724</v>
          </cell>
          <cell r="J433">
            <v>13071767991</v>
          </cell>
          <cell r="K433" t="str">
            <v>平煤</v>
          </cell>
        </row>
        <row r="433">
          <cell r="M433" t="str">
            <v>可用至2026年7月</v>
          </cell>
        </row>
        <row r="434">
          <cell r="C434" t="str">
            <v>41042219761123434X</v>
          </cell>
        </row>
        <row r="434">
          <cell r="G434" t="str">
            <v>县委党校</v>
          </cell>
        </row>
        <row r="434">
          <cell r="I434" t="str">
            <v>20220104-20250103/20250104-20261123</v>
          </cell>
          <cell r="J434">
            <v>13283754778</v>
          </cell>
          <cell r="K434" t="str">
            <v>一凡</v>
          </cell>
        </row>
        <row r="434">
          <cell r="M434" t="str">
            <v>可用至2026年11月</v>
          </cell>
        </row>
        <row r="435">
          <cell r="C435" t="str">
            <v>410422199801011525</v>
          </cell>
        </row>
        <row r="435">
          <cell r="G435" t="str">
            <v>劳动就业局</v>
          </cell>
          <cell r="H435" t="str">
            <v>高校毕业生</v>
          </cell>
          <cell r="I435" t="str">
            <v>20220104-20250103</v>
          </cell>
          <cell r="J435">
            <v>13271431119</v>
          </cell>
        </row>
        <row r="435">
          <cell r="M435" t="str">
            <v>已退出</v>
          </cell>
        </row>
        <row r="436">
          <cell r="C436" t="str">
            <v>410422197108020037</v>
          </cell>
        </row>
        <row r="436">
          <cell r="G436" t="str">
            <v>叶县卫生健康委员会</v>
          </cell>
        </row>
        <row r="436">
          <cell r="I436" t="str">
            <v>20220301-20250228</v>
          </cell>
          <cell r="J436">
            <v>16637580678</v>
          </cell>
        </row>
        <row r="436">
          <cell r="M436" t="str">
            <v>期满已退出</v>
          </cell>
        </row>
        <row r="437">
          <cell r="C437" t="str">
            <v>410422197806205944</v>
          </cell>
        </row>
        <row r="437">
          <cell r="G437" t="str">
            <v>人社局</v>
          </cell>
        </row>
        <row r="437">
          <cell r="I437" t="str">
            <v>20220505-20250504</v>
          </cell>
          <cell r="J437">
            <v>15738193828</v>
          </cell>
          <cell r="K437" t="str">
            <v>优途</v>
          </cell>
        </row>
        <row r="437">
          <cell r="M437" t="str">
            <v>可用至2025年4月</v>
          </cell>
        </row>
        <row r="438">
          <cell r="C438" t="str">
            <v>410422199011150010</v>
          </cell>
        </row>
        <row r="438">
          <cell r="G438" t="str">
            <v>叶县招商局</v>
          </cell>
          <cell r="H438" t="str">
            <v>高校毕业生</v>
          </cell>
          <cell r="I438" t="str">
            <v>20220505-20250504</v>
          </cell>
          <cell r="J438">
            <v>18236666808</v>
          </cell>
        </row>
        <row r="438">
          <cell r="M438" t="str">
            <v>20250221退出</v>
          </cell>
        </row>
        <row r="439">
          <cell r="C439" t="str">
            <v>410526199604139061</v>
          </cell>
        </row>
        <row r="439">
          <cell r="G439" t="str">
            <v>叶县应急管理局</v>
          </cell>
        </row>
        <row r="439">
          <cell r="I439" t="str">
            <v>20220701-20250630</v>
          </cell>
        </row>
        <row r="439">
          <cell r="K439" t="str">
            <v>一凡</v>
          </cell>
        </row>
        <row r="439">
          <cell r="M439" t="str">
            <v>可用至2025年6月</v>
          </cell>
        </row>
        <row r="440">
          <cell r="C440" t="str">
            <v>410402199401125587</v>
          </cell>
        </row>
        <row r="440">
          <cell r="G440" t="str">
            <v>农业产业服务中心</v>
          </cell>
        </row>
        <row r="440">
          <cell r="I440" t="str">
            <v>20220801-20250731</v>
          </cell>
        </row>
        <row r="440">
          <cell r="M440" t="str">
            <v>已退出</v>
          </cell>
        </row>
        <row r="441">
          <cell r="C441" t="str">
            <v>410422200001147016</v>
          </cell>
        </row>
        <row r="441">
          <cell r="G441" t="str">
            <v>九龙街道办事处</v>
          </cell>
        </row>
        <row r="441">
          <cell r="I441" t="str">
            <v>20220801-20250731</v>
          </cell>
        </row>
        <row r="441">
          <cell r="K441" t="str">
            <v>一凡</v>
          </cell>
        </row>
        <row r="441">
          <cell r="M441" t="str">
            <v>可用至2025年7月</v>
          </cell>
        </row>
        <row r="442">
          <cell r="C442" t="str">
            <v>410422200101200013</v>
          </cell>
        </row>
        <row r="442">
          <cell r="G442" t="str">
            <v>九龙街道办事处</v>
          </cell>
        </row>
        <row r="442">
          <cell r="I442" t="str">
            <v>20220801-20250731</v>
          </cell>
        </row>
        <row r="442">
          <cell r="M442" t="str">
            <v>20250225退出</v>
          </cell>
        </row>
        <row r="443">
          <cell r="C443" t="str">
            <v>410422200110240025</v>
          </cell>
        </row>
        <row r="443">
          <cell r="G443" t="str">
            <v>九龙街道办事处</v>
          </cell>
        </row>
        <row r="443">
          <cell r="I443" t="str">
            <v>20220801-20250731</v>
          </cell>
        </row>
        <row r="443">
          <cell r="K443" t="str">
            <v>一凡</v>
          </cell>
        </row>
        <row r="443">
          <cell r="M443" t="str">
            <v>可用至2025年7月</v>
          </cell>
        </row>
        <row r="444">
          <cell r="C444" t="str">
            <v>410422200007255923</v>
          </cell>
        </row>
        <row r="444">
          <cell r="G444" t="str">
            <v>叶县人民政府办公室</v>
          </cell>
        </row>
        <row r="444">
          <cell r="I444" t="str">
            <v>20220901-20250831</v>
          </cell>
        </row>
        <row r="444">
          <cell r="M444">
            <v>20240716</v>
          </cell>
        </row>
        <row r="445">
          <cell r="C445" t="str">
            <v>410422198905190076</v>
          </cell>
        </row>
        <row r="445">
          <cell r="G445" t="str">
            <v>叶县人民政府办公室</v>
          </cell>
        </row>
        <row r="445">
          <cell r="I445" t="str">
            <v>20220901-20250831</v>
          </cell>
        </row>
        <row r="445">
          <cell r="K445" t="str">
            <v>一凡</v>
          </cell>
        </row>
        <row r="445">
          <cell r="M445" t="str">
            <v>可用至2025年8月</v>
          </cell>
        </row>
        <row r="446">
          <cell r="C446" t="str">
            <v>41042219750316003X</v>
          </cell>
        </row>
        <row r="446">
          <cell r="G446" t="str">
            <v>叶县人民政府办公室</v>
          </cell>
        </row>
        <row r="446">
          <cell r="I446" t="str">
            <v>20220901-20250831</v>
          </cell>
        </row>
        <row r="446">
          <cell r="K446" t="str">
            <v>一凡</v>
          </cell>
        </row>
        <row r="446">
          <cell r="M446" t="str">
            <v>可用至2025年8月</v>
          </cell>
        </row>
        <row r="447">
          <cell r="C447" t="str">
            <v>410422197707060049</v>
          </cell>
        </row>
        <row r="447">
          <cell r="G447" t="str">
            <v>叶县环保局</v>
          </cell>
        </row>
        <row r="447">
          <cell r="I447" t="str">
            <v>20220701-20250630</v>
          </cell>
        </row>
        <row r="447">
          <cell r="M447" t="str">
            <v>20241108退出</v>
          </cell>
        </row>
        <row r="448">
          <cell r="C448" t="str">
            <v>410422199505191525</v>
          </cell>
        </row>
        <row r="448">
          <cell r="G448" t="str">
            <v>昆阳街道办事处</v>
          </cell>
        </row>
        <row r="448">
          <cell r="I448" t="str">
            <v>20221001-20250930</v>
          </cell>
        </row>
        <row r="448">
          <cell r="K448" t="str">
            <v>天安</v>
          </cell>
        </row>
        <row r="448">
          <cell r="M448" t="str">
            <v>可用至2025年9月</v>
          </cell>
        </row>
        <row r="449">
          <cell r="C449" t="str">
            <v>41042219910504004X</v>
          </cell>
        </row>
        <row r="449">
          <cell r="G449" t="str">
            <v>叶县人民政府办公室</v>
          </cell>
        </row>
        <row r="449">
          <cell r="I449" t="str">
            <v>20230101-20251231</v>
          </cell>
        </row>
        <row r="449">
          <cell r="M449">
            <v>20240430</v>
          </cell>
        </row>
        <row r="450">
          <cell r="C450" t="str">
            <v>410423199804200029</v>
          </cell>
        </row>
        <row r="450">
          <cell r="G450" t="str">
            <v>叶县人民政府办公室</v>
          </cell>
        </row>
        <row r="450">
          <cell r="I450" t="str">
            <v>20230101-20251231</v>
          </cell>
        </row>
        <row r="450">
          <cell r="M450">
            <v>20240701</v>
          </cell>
        </row>
        <row r="451">
          <cell r="C451" t="str">
            <v>410422200110070011</v>
          </cell>
        </row>
        <row r="451">
          <cell r="G451" t="str">
            <v>叶县城乡居民社会养老保险管理中心</v>
          </cell>
        </row>
        <row r="451">
          <cell r="I451" t="str">
            <v>20230401-20260331</v>
          </cell>
        </row>
        <row r="451">
          <cell r="K451" t="str">
            <v>一凡</v>
          </cell>
        </row>
        <row r="451">
          <cell r="M451" t="str">
            <v>可用至2026年3月</v>
          </cell>
        </row>
        <row r="452">
          <cell r="C452" t="str">
            <v>410422199808231029</v>
          </cell>
        </row>
        <row r="452">
          <cell r="G452" t="str">
            <v>叶县总工会</v>
          </cell>
        </row>
        <row r="452">
          <cell r="I452" t="str">
            <v>20230601-20260531</v>
          </cell>
        </row>
        <row r="452">
          <cell r="K452" t="str">
            <v>一凡</v>
          </cell>
        </row>
        <row r="452">
          <cell r="M452" t="str">
            <v>可用至2026年5月</v>
          </cell>
        </row>
        <row r="453">
          <cell r="C453" t="str">
            <v>41042220010309703X</v>
          </cell>
        </row>
        <row r="453">
          <cell r="G453" t="str">
            <v>国家统计局叶县调查队</v>
          </cell>
        </row>
        <row r="453">
          <cell r="I453" t="str">
            <v>20230601-20260531</v>
          </cell>
        </row>
        <row r="453">
          <cell r="M453" t="str">
            <v>20250217退出</v>
          </cell>
        </row>
        <row r="454">
          <cell r="C454" t="str">
            <v>410422197009120059</v>
          </cell>
        </row>
        <row r="454">
          <cell r="G454" t="str">
            <v>叶县人力资源和社会保障局</v>
          </cell>
        </row>
        <row r="454">
          <cell r="I454" t="str">
            <v>20230101-20240630</v>
          </cell>
        </row>
        <row r="454">
          <cell r="M454" t="str">
            <v>可用至2024年6月</v>
          </cell>
        </row>
        <row r="455">
          <cell r="C455" t="str">
            <v>410422198304173369</v>
          </cell>
        </row>
        <row r="455">
          <cell r="G455" t="str">
            <v>叶县总工会</v>
          </cell>
        </row>
        <row r="455">
          <cell r="I455" t="str">
            <v>20230701-20260630</v>
          </cell>
        </row>
        <row r="455">
          <cell r="K455" t="str">
            <v>一凡</v>
          </cell>
        </row>
        <row r="456">
          <cell r="C456" t="str">
            <v>410422199003151048</v>
          </cell>
        </row>
        <row r="456">
          <cell r="G456" t="str">
            <v>叶县退役军人事务局</v>
          </cell>
        </row>
        <row r="456">
          <cell r="I456" t="str">
            <v>20231101-20261031</v>
          </cell>
        </row>
        <row r="456">
          <cell r="K456" t="str">
            <v>一凡</v>
          </cell>
        </row>
        <row r="457">
          <cell r="C457" t="str">
            <v>410422199211150023</v>
          </cell>
        </row>
        <row r="457">
          <cell r="G457" t="str">
            <v>叶县残疾人联合会</v>
          </cell>
        </row>
        <row r="457">
          <cell r="I457" t="str">
            <v>20231101-20261031</v>
          </cell>
        </row>
        <row r="457">
          <cell r="K457" t="str">
            <v>一凡</v>
          </cell>
        </row>
        <row r="458">
          <cell r="C458" t="str">
            <v>410422198906158166</v>
          </cell>
        </row>
        <row r="458">
          <cell r="G458" t="str">
            <v>国家统计局叶县调查队</v>
          </cell>
        </row>
        <row r="458">
          <cell r="I458" t="str">
            <v>20231201-20261130</v>
          </cell>
        </row>
        <row r="458">
          <cell r="K458" t="str">
            <v>一凡</v>
          </cell>
        </row>
        <row r="459">
          <cell r="C459" t="str">
            <v>410422199904011034</v>
          </cell>
          <cell r="D459" t="str">
            <v>男</v>
          </cell>
        </row>
        <row r="459">
          <cell r="G459" t="str">
            <v>叶县农业农村局</v>
          </cell>
        </row>
        <row r="459">
          <cell r="I459" t="str">
            <v>20240101-20261231</v>
          </cell>
        </row>
        <row r="459">
          <cell r="K459" t="str">
            <v>一凡</v>
          </cell>
        </row>
        <row r="460">
          <cell r="C460" t="str">
            <v>410422197908172821</v>
          </cell>
          <cell r="D460" t="str">
            <v>女</v>
          </cell>
        </row>
        <row r="460">
          <cell r="G460" t="str">
            <v>叶县农业机械技术中心</v>
          </cell>
        </row>
        <row r="460">
          <cell r="I460" t="str">
            <v>20240901-20240831</v>
          </cell>
        </row>
        <row r="460">
          <cell r="K460" t="str">
            <v>一凡</v>
          </cell>
        </row>
        <row r="461">
          <cell r="C461" t="str">
            <v>410422196806295957</v>
          </cell>
          <cell r="D461" t="str">
            <v>男</v>
          </cell>
        </row>
        <row r="461">
          <cell r="G461" t="str">
            <v>叶县仙台镇人民政府</v>
          </cell>
        </row>
        <row r="461">
          <cell r="I461" t="str">
            <v>20241001-20270930</v>
          </cell>
        </row>
        <row r="461">
          <cell r="K461" t="str">
            <v>平煤</v>
          </cell>
        </row>
        <row r="462">
          <cell r="C462" t="str">
            <v>410422197812138709</v>
          </cell>
          <cell r="D462" t="str">
            <v>女</v>
          </cell>
        </row>
        <row r="462">
          <cell r="G462" t="str">
            <v>叶县仙台镇人民政府</v>
          </cell>
        </row>
        <row r="462">
          <cell r="I462" t="str">
            <v>20241001-20270930</v>
          </cell>
        </row>
        <row r="462">
          <cell r="K462" t="str">
            <v>平煤</v>
          </cell>
        </row>
        <row r="463">
          <cell r="C463" t="str">
            <v>410422199908281023</v>
          </cell>
          <cell r="D463" t="str">
            <v>女</v>
          </cell>
        </row>
        <row r="463">
          <cell r="G463" t="str">
            <v>叶县退役军人事务局</v>
          </cell>
        </row>
        <row r="463">
          <cell r="I463" t="str">
            <v>20240801-20270731</v>
          </cell>
        </row>
        <row r="463">
          <cell r="K463" t="str">
            <v>一凡</v>
          </cell>
        </row>
        <row r="464">
          <cell r="C464" t="str">
            <v>410422199202091017</v>
          </cell>
          <cell r="D464" t="str">
            <v>男</v>
          </cell>
        </row>
        <row r="464">
          <cell r="G464" t="str">
            <v>叶县工业和信息化局</v>
          </cell>
        </row>
        <row r="464">
          <cell r="I464" t="str">
            <v>20241201-20271130</v>
          </cell>
        </row>
        <row r="464">
          <cell r="K464" t="str">
            <v>一凡</v>
          </cell>
        </row>
        <row r="465">
          <cell r="C465" t="str">
            <v>410422198207150202</v>
          </cell>
          <cell r="D465" t="str">
            <v>女</v>
          </cell>
        </row>
        <row r="465">
          <cell r="G465" t="str">
            <v>叶县统计局</v>
          </cell>
        </row>
        <row r="465">
          <cell r="I465" t="str">
            <v>20250107-20280106</v>
          </cell>
        </row>
        <row r="465">
          <cell r="K465" t="str">
            <v>一凡</v>
          </cell>
        </row>
        <row r="466">
          <cell r="C466" t="str">
            <v>410422200405190045</v>
          </cell>
          <cell r="D466" t="str">
            <v>女</v>
          </cell>
        </row>
        <row r="466">
          <cell r="G466" t="str">
            <v>国家统计局叶县调查队</v>
          </cell>
        </row>
        <row r="466">
          <cell r="I466" t="str">
            <v>20250307-20280306</v>
          </cell>
        </row>
        <row r="466">
          <cell r="K466" t="str">
            <v>一凡</v>
          </cell>
        </row>
        <row r="467">
          <cell r="C467" t="str">
            <v>410422197212157631</v>
          </cell>
          <cell r="D467" t="str">
            <v>男</v>
          </cell>
        </row>
        <row r="467">
          <cell r="G467" t="str">
            <v>叶县水利局</v>
          </cell>
        </row>
        <row r="467">
          <cell r="I467" t="str">
            <v>20250301-20280229</v>
          </cell>
        </row>
        <row r="467">
          <cell r="K467" t="str">
            <v>一凡</v>
          </cell>
        </row>
        <row r="468">
          <cell r="C468" t="str">
            <v>410422197911154325</v>
          </cell>
          <cell r="D468" t="str">
            <v>女</v>
          </cell>
          <cell r="E468">
            <v>45</v>
          </cell>
        </row>
        <row r="468">
          <cell r="G468" t="str">
            <v>叶县人力资源和社会保障局</v>
          </cell>
        </row>
        <row r="468">
          <cell r="I468" t="str">
            <v>20250301-20280229</v>
          </cell>
        </row>
        <row r="468">
          <cell r="K468" t="str">
            <v>平煤</v>
          </cell>
        </row>
        <row r="469">
          <cell r="C469" t="str">
            <v>410422199002280083</v>
          </cell>
          <cell r="D469" t="str">
            <v>女</v>
          </cell>
          <cell r="E469">
            <v>35</v>
          </cell>
        </row>
        <row r="469">
          <cell r="G469" t="str">
            <v>叶县综合保险中心</v>
          </cell>
        </row>
        <row r="469">
          <cell r="I469" t="str">
            <v>20230304-20280303</v>
          </cell>
        </row>
        <row r="469">
          <cell r="K469" t="str">
            <v>一凡</v>
          </cell>
        </row>
        <row r="470">
          <cell r="C470" t="str">
            <v>412702200111097569</v>
          </cell>
          <cell r="D470" t="str">
            <v>女</v>
          </cell>
          <cell r="E470">
            <v>23</v>
          </cell>
        </row>
        <row r="470">
          <cell r="G470" t="str">
            <v>国家统计局叶县调查队</v>
          </cell>
        </row>
        <row r="470">
          <cell r="I470" t="str">
            <v>20250401-20280331</v>
          </cell>
        </row>
        <row r="470">
          <cell r="K470" t="str">
            <v>一凡</v>
          </cell>
        </row>
        <row r="471">
          <cell r="C471" t="str">
            <v>410422200012194846</v>
          </cell>
          <cell r="D471" t="str">
            <v>女</v>
          </cell>
          <cell r="E471">
            <v>24</v>
          </cell>
        </row>
        <row r="471">
          <cell r="G471" t="str">
            <v>叶县发展和改革委员会</v>
          </cell>
        </row>
        <row r="471">
          <cell r="I471" t="str">
            <v>20250506-20280505</v>
          </cell>
        </row>
        <row r="471">
          <cell r="K471" t="str">
            <v>一凡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G2" t="str">
            <v>填报时间：     年   月   日</v>
          </cell>
        </row>
        <row r="3">
          <cell r="D3" t="str">
            <v>身份证号</v>
          </cell>
          <cell r="E3" t="str">
            <v>派遣单位名称</v>
          </cell>
          <cell r="F3" t="str">
            <v>安置岗位期限</v>
          </cell>
          <cell r="G3" t="str">
            <v>管理单位或管理人</v>
          </cell>
          <cell r="H3" t="str">
            <v>第一季度在岗情况</v>
          </cell>
        </row>
        <row r="4">
          <cell r="H4" t="str">
            <v>4月</v>
          </cell>
        </row>
        <row r="5">
          <cell r="D5" t="str">
            <v>410422200111225935</v>
          </cell>
          <cell r="E5" t="str">
            <v>叶县龙泉镇人民政府</v>
          </cell>
          <cell r="F5" t="str">
            <v>2024.10.01-2027.9.30</v>
          </cell>
          <cell r="G5" t="str">
            <v>平煤神马人力资源（叶县）有限公司</v>
          </cell>
          <cell r="H5" t="str">
            <v>在岗</v>
          </cell>
        </row>
        <row r="6">
          <cell r="D6" t="str">
            <v>410422199812016022</v>
          </cell>
          <cell r="E6" t="str">
            <v>叶县仙台镇人民政府</v>
          </cell>
          <cell r="F6" t="str">
            <v>2024.10.01-2027.9.30</v>
          </cell>
          <cell r="G6" t="str">
            <v>平煤神马人力资源（叶县）有限公司</v>
          </cell>
          <cell r="H6" t="str">
            <v>在岗</v>
          </cell>
        </row>
        <row r="7">
          <cell r="D7" t="str">
            <v>410482200110174423</v>
          </cell>
          <cell r="E7" t="str">
            <v>叶县仙台镇人民政府</v>
          </cell>
          <cell r="F7" t="str">
            <v>2024.10.01-2027.9.30</v>
          </cell>
          <cell r="G7" t="str">
            <v>平煤神马人力资源（叶县）有限公司</v>
          </cell>
          <cell r="H7" t="str">
            <v>在岗</v>
          </cell>
        </row>
        <row r="8">
          <cell r="D8" t="str">
            <v>410422200403280020</v>
          </cell>
          <cell r="E8" t="str">
            <v>叶县仙台镇人民政府</v>
          </cell>
          <cell r="F8" t="str">
            <v>2024.10.01-2027.9.30</v>
          </cell>
          <cell r="G8" t="str">
            <v>平煤神马人力资源（叶县）有限公司</v>
          </cell>
          <cell r="H8" t="str">
            <v>在岗</v>
          </cell>
        </row>
        <row r="9">
          <cell r="D9" t="str">
            <v>410422200403280020</v>
          </cell>
          <cell r="E9" t="str">
            <v>叶县仙台镇人民政府</v>
          </cell>
          <cell r="F9" t="str">
            <v>2024.10.01-2027.9.31</v>
          </cell>
          <cell r="G9" t="str">
            <v>平煤神马人力资源（叶县）有限公司</v>
          </cell>
          <cell r="H9" t="str">
            <v>在岗</v>
          </cell>
        </row>
        <row r="10">
          <cell r="D10" t="str">
            <v>410422197812138709</v>
          </cell>
          <cell r="E10" t="str">
            <v>叶县仙台镇人民政府</v>
          </cell>
          <cell r="F10" t="str">
            <v>2024.10.01-2027.9.32</v>
          </cell>
          <cell r="G10" t="str">
            <v>平煤神马人力资源（叶县）有限公司</v>
          </cell>
          <cell r="H10" t="str">
            <v>在岗</v>
          </cell>
        </row>
        <row r="11">
          <cell r="D11" t="str">
            <v>410422199911138228</v>
          </cell>
          <cell r="E11" t="str">
            <v>叶县文化广电和旅游局</v>
          </cell>
          <cell r="F11" t="str">
            <v>2024.9.30-2027.9.29</v>
          </cell>
          <cell r="G11" t="str">
            <v>平煤神马人力资源（叶县）有限公司</v>
          </cell>
          <cell r="H11" t="str">
            <v>在岗</v>
          </cell>
        </row>
        <row r="12">
          <cell r="D12" t="str">
            <v>410422200004107028</v>
          </cell>
          <cell r="E12" t="str">
            <v>叶县文化广电和旅游局</v>
          </cell>
          <cell r="F12" t="str">
            <v>2024.9.30-2027.9.29</v>
          </cell>
          <cell r="G12" t="str">
            <v>平煤神马人力资源（叶县）有限公司</v>
          </cell>
          <cell r="H12" t="str">
            <v>在岗</v>
          </cell>
        </row>
        <row r="13">
          <cell r="D13" t="str">
            <v>410482199805218220</v>
          </cell>
          <cell r="E13" t="str">
            <v>叶县文化广电和旅游局</v>
          </cell>
          <cell r="F13" t="str">
            <v>2024.9.30-2027.9.29</v>
          </cell>
          <cell r="G13" t="str">
            <v>平煤神马人力资源（叶县）有限公司</v>
          </cell>
          <cell r="H13" t="str">
            <v>在岗</v>
          </cell>
        </row>
        <row r="14">
          <cell r="D14" t="str">
            <v>410481200110079024</v>
          </cell>
          <cell r="E14" t="str">
            <v>叶县文化广电和旅游局</v>
          </cell>
          <cell r="F14" t="str">
            <v>2024.9.30-2027.9.29</v>
          </cell>
          <cell r="G14" t="str">
            <v>平煤神马人力资源（叶县）有限公司</v>
          </cell>
          <cell r="H14" t="str">
            <v>在岗</v>
          </cell>
        </row>
        <row r="15">
          <cell r="D15" t="str">
            <v>410422200005163320</v>
          </cell>
          <cell r="E15" t="str">
            <v>叶县文化广电和旅游局</v>
          </cell>
          <cell r="F15" t="str">
            <v>2024.9.30-2027.9.29</v>
          </cell>
          <cell r="G15" t="str">
            <v>平煤神马人力资源（叶县）有限公司</v>
          </cell>
          <cell r="H15" t="str">
            <v>在岗</v>
          </cell>
        </row>
        <row r="16">
          <cell r="D16" t="str">
            <v>410422200110020022</v>
          </cell>
          <cell r="E16" t="str">
            <v>叶县文化广电和旅游局</v>
          </cell>
          <cell r="F16" t="str">
            <v>2024.9.30-2027.9.29</v>
          </cell>
          <cell r="G16" t="str">
            <v>平煤神马人力资源（叶县）有限公司</v>
          </cell>
          <cell r="H16" t="str">
            <v>在岗</v>
          </cell>
        </row>
        <row r="17">
          <cell r="D17" t="str">
            <v>41042219991123106X</v>
          </cell>
          <cell r="E17" t="str">
            <v>叶县文化广电和旅游局</v>
          </cell>
          <cell r="F17" t="str">
            <v>2024.9.30-2027.9.29</v>
          </cell>
          <cell r="G17" t="str">
            <v>平煤神马人力资源（叶县）有限公司</v>
          </cell>
          <cell r="H17" t="str">
            <v>在岗</v>
          </cell>
        </row>
        <row r="18">
          <cell r="D18" t="str">
            <v>410422200005019206</v>
          </cell>
          <cell r="E18" t="str">
            <v>叶县文化广电和旅游局</v>
          </cell>
          <cell r="F18" t="str">
            <v>2024.9.30-2027.9.29</v>
          </cell>
          <cell r="G18" t="str">
            <v>平煤神马人力资源（叶县）有限公司</v>
          </cell>
          <cell r="H18" t="str">
            <v>在岗</v>
          </cell>
        </row>
        <row r="19">
          <cell r="D19" t="str">
            <v>410422200003067626</v>
          </cell>
          <cell r="E19" t="str">
            <v>叶县文化广电和旅游局</v>
          </cell>
          <cell r="F19" t="str">
            <v>2024.9.30-2027.9.29</v>
          </cell>
          <cell r="G19" t="str">
            <v>平煤神马人力资源（叶县）有限公司</v>
          </cell>
          <cell r="H19" t="str">
            <v>在岗</v>
          </cell>
        </row>
        <row r="20">
          <cell r="D20" t="str">
            <v>410422200008279177</v>
          </cell>
          <cell r="E20" t="str">
            <v>叶县人力资源和社会保障局</v>
          </cell>
          <cell r="F20" t="str">
            <v>2024.10.01-2027.9.30</v>
          </cell>
          <cell r="G20" t="str">
            <v>平煤神马人力资源（叶县）有限公司</v>
          </cell>
          <cell r="H20" t="str">
            <v>在岗</v>
          </cell>
        </row>
        <row r="21">
          <cell r="D21" t="str">
            <v>410422200001219163</v>
          </cell>
          <cell r="E21" t="str">
            <v>叶县人力资源和社会保障局</v>
          </cell>
          <cell r="F21" t="str">
            <v>2024.10.01-2027.9.30</v>
          </cell>
          <cell r="G21" t="str">
            <v>平煤神马人力资源（叶县）有限公司</v>
          </cell>
          <cell r="H21" t="str">
            <v>在岗</v>
          </cell>
        </row>
        <row r="22">
          <cell r="D22" t="str">
            <v>410422199604134817</v>
          </cell>
          <cell r="E22" t="str">
            <v>叶县人民政府热线服务中心</v>
          </cell>
          <cell r="F22" t="str">
            <v>2024.9.30-2027.9.29</v>
          </cell>
          <cell r="G22" t="str">
            <v>平煤神马人力资源（叶县）有限公司</v>
          </cell>
          <cell r="H22" t="str">
            <v>在岗</v>
          </cell>
        </row>
        <row r="23">
          <cell r="D23" t="str">
            <v>410422200109256521</v>
          </cell>
          <cell r="E23" t="str">
            <v>叶县人民政府热线服务中心</v>
          </cell>
          <cell r="F23" t="str">
            <v>2024.9.30-2027.9.29</v>
          </cell>
          <cell r="G23" t="str">
            <v>平煤神马人力资源（叶县）有限公司</v>
          </cell>
          <cell r="H23" t="str">
            <v>在岗</v>
          </cell>
        </row>
        <row r="24">
          <cell r="D24" t="str">
            <v>410422200109190040</v>
          </cell>
          <cell r="E24" t="str">
            <v>叶县人民政府热线服务中心</v>
          </cell>
          <cell r="F24" t="str">
            <v>2024.9.30-2027.9.29</v>
          </cell>
          <cell r="G24" t="str">
            <v>平煤神马人力资源（叶县）有限公司</v>
          </cell>
          <cell r="H24" t="str">
            <v>在岗</v>
          </cell>
        </row>
        <row r="25">
          <cell r="D25" t="str">
            <v>410422199811172824</v>
          </cell>
          <cell r="E25" t="str">
            <v>叶县人民政府热线服务中心</v>
          </cell>
          <cell r="F25" t="str">
            <v>2024.9.30-2027.9.29</v>
          </cell>
          <cell r="G25" t="str">
            <v>平煤神马人力资源（叶县）有限公司</v>
          </cell>
          <cell r="H25" t="str">
            <v>在岗</v>
          </cell>
        </row>
        <row r="26">
          <cell r="D26" t="str">
            <v>410402199911175568</v>
          </cell>
          <cell r="E26" t="str">
            <v>叶县医疗保障保局</v>
          </cell>
          <cell r="F26" t="str">
            <v>2024.10.01-2027.9.30</v>
          </cell>
          <cell r="G26" t="str">
            <v>平煤神马人力资源（叶县）有限公司</v>
          </cell>
          <cell r="H26" t="str">
            <v>在岗</v>
          </cell>
        </row>
        <row r="27">
          <cell r="D27" t="str">
            <v>410422200103015946</v>
          </cell>
          <cell r="E27" t="str">
            <v>叶县医疗保障保局</v>
          </cell>
          <cell r="F27" t="str">
            <v>2024.10.01-2027.9.30</v>
          </cell>
          <cell r="G27" t="str">
            <v>平煤神马人力资源（叶县）有限公司</v>
          </cell>
          <cell r="H27" t="str">
            <v>在岗</v>
          </cell>
        </row>
        <row r="28">
          <cell r="D28" t="str">
            <v>410422200301170023</v>
          </cell>
          <cell r="E28" t="str">
            <v>叶县医疗保障保局</v>
          </cell>
          <cell r="F28" t="str">
            <v>2024.10.01-2027.9.30</v>
          </cell>
          <cell r="G28" t="str">
            <v>平煤神马人力资源（叶县）有限公司</v>
          </cell>
          <cell r="H28" t="str">
            <v>在岗</v>
          </cell>
        </row>
        <row r="29">
          <cell r="D29" t="str">
            <v>410422200009079150</v>
          </cell>
          <cell r="E29" t="str">
            <v>叶县医疗保障保局</v>
          </cell>
          <cell r="F29" t="str">
            <v>2024.10.01-2027.9.30</v>
          </cell>
          <cell r="G29" t="str">
            <v>平煤神马人力资源（叶县）有限公司</v>
          </cell>
          <cell r="H29" t="str">
            <v>在岗</v>
          </cell>
        </row>
        <row r="30">
          <cell r="D30" t="str">
            <v>410422199806230022</v>
          </cell>
          <cell r="E30" t="str">
            <v>叶县医疗保障保局</v>
          </cell>
          <cell r="F30" t="str">
            <v>2024.10.01-2027.9.30</v>
          </cell>
          <cell r="G30" t="str">
            <v>平煤神马人力资源（叶县）有限公司</v>
          </cell>
          <cell r="H30" t="str">
            <v>在岗</v>
          </cell>
        </row>
        <row r="31">
          <cell r="D31" t="str">
            <v>410422200102258129</v>
          </cell>
          <cell r="E31" t="str">
            <v>叶县机关事务服务中心</v>
          </cell>
          <cell r="F31" t="str">
            <v>2024.10.01-2027.9.30</v>
          </cell>
          <cell r="G31" t="str">
            <v>平煤神马人力资源（叶县）有限公司</v>
          </cell>
          <cell r="H31" t="str">
            <v>在岗</v>
          </cell>
        </row>
        <row r="32">
          <cell r="D32" t="str">
            <v>410422200104227043</v>
          </cell>
          <cell r="E32" t="str">
            <v>叶县机关事务服务中心</v>
          </cell>
          <cell r="F32" t="str">
            <v>2024.10.01-2027.9.30</v>
          </cell>
          <cell r="G32" t="str">
            <v>平煤神马人力资源（叶县）有限公司</v>
          </cell>
          <cell r="H32" t="str">
            <v>在岗</v>
          </cell>
        </row>
        <row r="33">
          <cell r="D33" t="str">
            <v>410422199811172824</v>
          </cell>
          <cell r="E33" t="str">
            <v>叶县人民政府办公室</v>
          </cell>
          <cell r="F33" t="str">
            <v>2025.1.1-2026.7.31</v>
          </cell>
          <cell r="G33" t="str">
            <v>平煤神马人力资源（叶县）有限公司</v>
          </cell>
          <cell r="H33" t="str">
            <v>在岗</v>
          </cell>
        </row>
        <row r="34">
          <cell r="D34" t="str">
            <v>410422197911154325</v>
          </cell>
          <cell r="E34" t="str">
            <v>叶县人力资源和社会保障局</v>
          </cell>
          <cell r="F34" t="str">
            <v>2025.3.1-2028.2.29</v>
          </cell>
          <cell r="G34" t="str">
            <v>平煤神马人力资源（叶县）有限公司</v>
          </cell>
          <cell r="H34" t="str">
            <v>不在岗</v>
          </cell>
        </row>
        <row r="35">
          <cell r="G35" t="str">
            <v>联系电话：13393789779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封面"/>
    </sheetNames>
    <sheetDataSet>
      <sheetData sheetId="0">
        <row r="3">
          <cell r="D3" t="str">
            <v>身份证号</v>
          </cell>
          <cell r="E3" t="str">
            <v>服务单位</v>
          </cell>
          <cell r="F3" t="str">
            <v>合同期限</v>
          </cell>
          <cell r="G3" t="str">
            <v>联系电话</v>
          </cell>
          <cell r="H3" t="str">
            <v>申报金额</v>
          </cell>
        </row>
        <row r="4">
          <cell r="H4" t="str">
            <v>岗位补贴</v>
          </cell>
          <cell r="I4" t="str">
            <v>养老保险
补贴</v>
          </cell>
          <cell r="J4" t="str">
            <v>医疗保险
补贴</v>
          </cell>
          <cell r="K4" t="str">
            <v>工伤保险
补贴</v>
          </cell>
          <cell r="L4" t="str">
            <v>失业保险
补贴</v>
          </cell>
        </row>
        <row r="5">
          <cell r="D5" t="str">
            <v>410422200111225935</v>
          </cell>
          <cell r="E5" t="str">
            <v>叶县龙泉镇人民政府</v>
          </cell>
          <cell r="F5" t="str">
            <v>2024.10.01-2027.9.30</v>
          </cell>
          <cell r="G5">
            <v>18738929027</v>
          </cell>
          <cell r="H5">
            <v>1800</v>
          </cell>
          <cell r="I5">
            <v>600.96</v>
          </cell>
          <cell r="J5">
            <v>300.48</v>
          </cell>
          <cell r="K5">
            <v>12.02</v>
          </cell>
          <cell r="L5">
            <v>26.29</v>
          </cell>
        </row>
        <row r="6">
          <cell r="D6" t="str">
            <v>410422199812016022</v>
          </cell>
          <cell r="E6" t="str">
            <v>叶县仙台镇人民政府</v>
          </cell>
          <cell r="F6" t="str">
            <v>2024.10.01-2027.9.30</v>
          </cell>
          <cell r="G6">
            <v>18236691603</v>
          </cell>
          <cell r="H6">
            <v>1800</v>
          </cell>
          <cell r="I6">
            <v>600.96</v>
          </cell>
          <cell r="J6">
            <v>300.48</v>
          </cell>
          <cell r="K6">
            <v>12.02</v>
          </cell>
          <cell r="L6">
            <v>26.29</v>
          </cell>
        </row>
        <row r="7">
          <cell r="D7" t="str">
            <v>410482200110174423</v>
          </cell>
          <cell r="E7" t="str">
            <v>叶县仙台镇人民政府</v>
          </cell>
          <cell r="F7" t="str">
            <v>2024.10.01-2027.9.30</v>
          </cell>
          <cell r="G7">
            <v>17530830681</v>
          </cell>
          <cell r="H7">
            <v>1800</v>
          </cell>
          <cell r="I7">
            <v>600.96</v>
          </cell>
          <cell r="J7">
            <v>300.48</v>
          </cell>
          <cell r="K7">
            <v>12.02</v>
          </cell>
          <cell r="L7">
            <v>26.29</v>
          </cell>
        </row>
        <row r="8">
          <cell r="D8" t="str">
            <v>410422200403280020</v>
          </cell>
          <cell r="E8" t="str">
            <v>叶县仙台镇人民政府</v>
          </cell>
          <cell r="F8" t="str">
            <v>2024.10.01-2027.9.30</v>
          </cell>
          <cell r="G8">
            <v>15093823608</v>
          </cell>
          <cell r="H8">
            <v>1800</v>
          </cell>
          <cell r="I8">
            <v>600.96</v>
          </cell>
          <cell r="J8">
            <v>300.48</v>
          </cell>
          <cell r="K8">
            <v>12.02</v>
          </cell>
          <cell r="L8">
            <v>26.29</v>
          </cell>
        </row>
        <row r="9">
          <cell r="D9" t="str">
            <v>410422196806295957</v>
          </cell>
          <cell r="E9" t="str">
            <v>叶县仙台镇人民政府</v>
          </cell>
          <cell r="F9" t="str">
            <v>2024.10.01-2027.9.30</v>
          </cell>
          <cell r="G9">
            <v>15093823608</v>
          </cell>
          <cell r="H9">
            <v>1800</v>
          </cell>
          <cell r="I9">
            <v>600.96</v>
          </cell>
          <cell r="J9">
            <v>300.48</v>
          </cell>
          <cell r="K9">
            <v>12.02</v>
          </cell>
          <cell r="L9">
            <v>26.29</v>
          </cell>
        </row>
        <row r="10">
          <cell r="D10" t="str">
            <v>410422197812138709</v>
          </cell>
          <cell r="E10" t="str">
            <v>叶县仙台镇人民政府</v>
          </cell>
          <cell r="F10" t="str">
            <v>2024.10.01-2027.9.30</v>
          </cell>
          <cell r="G10">
            <v>15093823608</v>
          </cell>
          <cell r="H10">
            <v>1800</v>
          </cell>
          <cell r="I10">
            <v>600.96</v>
          </cell>
          <cell r="J10">
            <v>300.48</v>
          </cell>
          <cell r="K10">
            <v>12.02</v>
          </cell>
          <cell r="L10">
            <v>26.29</v>
          </cell>
        </row>
        <row r="11">
          <cell r="D11" t="str">
            <v>410422199911138228</v>
          </cell>
          <cell r="E11" t="str">
            <v>叶县文化广电和旅游局</v>
          </cell>
          <cell r="F11" t="str">
            <v>2024.10.01-2027.9.30</v>
          </cell>
          <cell r="G11">
            <v>13253675239</v>
          </cell>
          <cell r="H11">
            <v>1800</v>
          </cell>
          <cell r="I11">
            <v>600.96</v>
          </cell>
          <cell r="J11">
            <v>300.48</v>
          </cell>
          <cell r="K11">
            <v>12.02</v>
          </cell>
          <cell r="L11">
            <v>26.29</v>
          </cell>
        </row>
        <row r="12">
          <cell r="D12" t="str">
            <v>410422200004107028</v>
          </cell>
          <cell r="E12" t="str">
            <v>叶县文化广电和旅游局</v>
          </cell>
          <cell r="F12" t="str">
            <v>2024.10.01-2027.9.30</v>
          </cell>
          <cell r="G12">
            <v>15938900373</v>
          </cell>
          <cell r="H12">
            <v>1800</v>
          </cell>
          <cell r="I12">
            <v>600.96</v>
          </cell>
          <cell r="J12">
            <v>300.48</v>
          </cell>
          <cell r="K12">
            <v>12.02</v>
          </cell>
          <cell r="L12">
            <v>26.29</v>
          </cell>
        </row>
        <row r="13">
          <cell r="D13" t="str">
            <v>410482199805218220</v>
          </cell>
          <cell r="E13" t="str">
            <v>叶县文化广电和旅游局</v>
          </cell>
          <cell r="F13" t="str">
            <v>2024.9.30-2027.9.29</v>
          </cell>
          <cell r="G13">
            <v>16692505559</v>
          </cell>
          <cell r="H13">
            <v>1800</v>
          </cell>
          <cell r="I13">
            <v>600.96</v>
          </cell>
          <cell r="J13">
            <v>300.48</v>
          </cell>
          <cell r="K13">
            <v>12.02</v>
          </cell>
          <cell r="L13">
            <v>26.29</v>
          </cell>
        </row>
        <row r="14">
          <cell r="D14" t="str">
            <v>410481200110079024</v>
          </cell>
          <cell r="E14" t="str">
            <v>叶县文化广电和旅游局</v>
          </cell>
          <cell r="F14" t="str">
            <v>2024.9.30-2027.9.29</v>
          </cell>
          <cell r="G14">
            <v>15836915785</v>
          </cell>
          <cell r="H14">
            <v>1800</v>
          </cell>
          <cell r="I14">
            <v>600.96</v>
          </cell>
          <cell r="J14">
            <v>300.48</v>
          </cell>
          <cell r="K14">
            <v>12.02</v>
          </cell>
          <cell r="L14">
            <v>26.29</v>
          </cell>
        </row>
        <row r="15">
          <cell r="D15" t="str">
            <v>410422200005163320</v>
          </cell>
          <cell r="E15" t="str">
            <v>叶县文化广电和旅游局</v>
          </cell>
          <cell r="F15" t="str">
            <v>2024.9.30-2027.9.29</v>
          </cell>
          <cell r="G15">
            <v>15279227691</v>
          </cell>
          <cell r="H15">
            <v>1800</v>
          </cell>
          <cell r="I15">
            <v>600.96</v>
          </cell>
          <cell r="J15">
            <v>300.48</v>
          </cell>
          <cell r="K15">
            <v>12.02</v>
          </cell>
          <cell r="L15">
            <v>26.29</v>
          </cell>
        </row>
        <row r="16">
          <cell r="D16" t="str">
            <v>410422200110020022</v>
          </cell>
          <cell r="E16" t="str">
            <v>叶县文化广电和旅游局</v>
          </cell>
          <cell r="F16" t="str">
            <v>2024.9.30-2027.9.29</v>
          </cell>
          <cell r="G16">
            <v>15037500906</v>
          </cell>
          <cell r="H16">
            <v>1800</v>
          </cell>
          <cell r="I16">
            <v>600.96</v>
          </cell>
          <cell r="J16">
            <v>300.48</v>
          </cell>
          <cell r="K16">
            <v>12.02</v>
          </cell>
          <cell r="L16">
            <v>26.29</v>
          </cell>
        </row>
        <row r="17">
          <cell r="D17" t="str">
            <v>41042219991123106X</v>
          </cell>
          <cell r="E17" t="str">
            <v>叶县文化广电和旅游局</v>
          </cell>
          <cell r="F17" t="str">
            <v>2024.9.30-2027.9.29</v>
          </cell>
          <cell r="G17">
            <v>17637509620</v>
          </cell>
          <cell r="H17">
            <v>1800</v>
          </cell>
          <cell r="I17">
            <v>600.96</v>
          </cell>
          <cell r="J17">
            <v>300.48</v>
          </cell>
          <cell r="K17">
            <v>12.02</v>
          </cell>
          <cell r="L17">
            <v>26.29</v>
          </cell>
        </row>
        <row r="18">
          <cell r="D18" t="str">
            <v>410422200005019206</v>
          </cell>
          <cell r="E18" t="str">
            <v>叶县文化广电和旅游局</v>
          </cell>
          <cell r="F18" t="str">
            <v>2024.9.30-2027.9.29</v>
          </cell>
          <cell r="G18">
            <v>13100700063</v>
          </cell>
          <cell r="H18">
            <v>1800</v>
          </cell>
          <cell r="I18">
            <v>600.96</v>
          </cell>
          <cell r="J18">
            <v>300.48</v>
          </cell>
          <cell r="K18">
            <v>12.02</v>
          </cell>
          <cell r="L18">
            <v>26.29</v>
          </cell>
        </row>
        <row r="19">
          <cell r="D19" t="str">
            <v>410422200003067626</v>
          </cell>
          <cell r="E19" t="str">
            <v>叶县文化广电和旅游局</v>
          </cell>
          <cell r="F19" t="str">
            <v>2024.9.30-2027.9.29</v>
          </cell>
          <cell r="G19">
            <v>13525526984</v>
          </cell>
          <cell r="H19">
            <v>1800</v>
          </cell>
          <cell r="I19">
            <v>600.96</v>
          </cell>
          <cell r="J19">
            <v>300.48</v>
          </cell>
          <cell r="K19">
            <v>12.02</v>
          </cell>
          <cell r="L19">
            <v>26.29</v>
          </cell>
        </row>
        <row r="20">
          <cell r="D20" t="str">
            <v>410422200008279177</v>
          </cell>
          <cell r="E20" t="str">
            <v>叶县人力资源和社会保障局</v>
          </cell>
          <cell r="F20" t="str">
            <v>2024.10.01-2027.9.30</v>
          </cell>
          <cell r="G20">
            <v>15993555257</v>
          </cell>
          <cell r="H20">
            <v>1800</v>
          </cell>
          <cell r="I20">
            <v>600.96</v>
          </cell>
          <cell r="J20">
            <v>300.48</v>
          </cell>
          <cell r="K20">
            <v>12.02</v>
          </cell>
          <cell r="L20">
            <v>26.29</v>
          </cell>
        </row>
        <row r="21">
          <cell r="D21" t="str">
            <v>410422200001219163</v>
          </cell>
          <cell r="E21" t="str">
            <v>叶县人力资源和社会保障局</v>
          </cell>
          <cell r="F21" t="str">
            <v>2024.10.01-2027.9.30</v>
          </cell>
          <cell r="G21">
            <v>15237576576</v>
          </cell>
          <cell r="H21">
            <v>1800</v>
          </cell>
          <cell r="I21">
            <v>600.96</v>
          </cell>
          <cell r="J21">
            <v>300.48</v>
          </cell>
          <cell r="K21">
            <v>12.02</v>
          </cell>
          <cell r="L21">
            <v>26.29</v>
          </cell>
        </row>
        <row r="22">
          <cell r="D22" t="str">
            <v>410422200102258129</v>
          </cell>
          <cell r="E22" t="str">
            <v>叶县机关事务服务中心</v>
          </cell>
          <cell r="F22" t="str">
            <v>2024.10.01-2027.9.30</v>
          </cell>
          <cell r="G22">
            <v>17513209531</v>
          </cell>
          <cell r="H22">
            <v>1800</v>
          </cell>
          <cell r="I22">
            <v>600.96</v>
          </cell>
          <cell r="J22">
            <v>300.48</v>
          </cell>
          <cell r="K22">
            <v>12.02</v>
          </cell>
          <cell r="L22">
            <v>26.29</v>
          </cell>
        </row>
        <row r="23">
          <cell r="D23" t="str">
            <v>410422200104227043</v>
          </cell>
          <cell r="E23" t="str">
            <v>叶县机关事务服务中心</v>
          </cell>
          <cell r="F23" t="str">
            <v>2024.10.01-2027.9.30</v>
          </cell>
          <cell r="G23">
            <v>15320868627</v>
          </cell>
          <cell r="H23">
            <v>1800</v>
          </cell>
          <cell r="I23">
            <v>600.96</v>
          </cell>
          <cell r="J23">
            <v>300.48</v>
          </cell>
          <cell r="K23">
            <v>12.02</v>
          </cell>
          <cell r="L23">
            <v>26.29</v>
          </cell>
        </row>
        <row r="24">
          <cell r="D24" t="str">
            <v>410402199911175568</v>
          </cell>
          <cell r="E24" t="str">
            <v>叶县医疗保障保局</v>
          </cell>
          <cell r="F24" t="str">
            <v>2024.10.01-2027.9.30</v>
          </cell>
          <cell r="G24">
            <v>19939335351</v>
          </cell>
          <cell r="H24">
            <v>1800</v>
          </cell>
          <cell r="I24">
            <v>600.96</v>
          </cell>
          <cell r="J24">
            <v>300.48</v>
          </cell>
          <cell r="K24">
            <v>12.02</v>
          </cell>
          <cell r="L24">
            <v>26.29</v>
          </cell>
        </row>
        <row r="25">
          <cell r="D25" t="str">
            <v>410422200103015946</v>
          </cell>
          <cell r="E25" t="str">
            <v>叶县医疗保障保局</v>
          </cell>
          <cell r="F25" t="str">
            <v>2024.10.01-2027.9.30</v>
          </cell>
          <cell r="G25">
            <v>17530501094</v>
          </cell>
          <cell r="H25">
            <v>1800</v>
          </cell>
          <cell r="I25">
            <v>600.96</v>
          </cell>
          <cell r="J25">
            <v>300.48</v>
          </cell>
          <cell r="K25">
            <v>12.02</v>
          </cell>
          <cell r="L25">
            <v>26.29</v>
          </cell>
        </row>
        <row r="26">
          <cell r="D26" t="str">
            <v>410422200301170023</v>
          </cell>
          <cell r="E26" t="str">
            <v>叶县医疗保障保局</v>
          </cell>
          <cell r="F26" t="str">
            <v>2024.10.01-2027.9.30</v>
          </cell>
          <cell r="G26">
            <v>15225039615</v>
          </cell>
          <cell r="H26">
            <v>1800</v>
          </cell>
          <cell r="I26">
            <v>600.96</v>
          </cell>
          <cell r="J26">
            <v>300.48</v>
          </cell>
          <cell r="K26">
            <v>12.02</v>
          </cell>
          <cell r="L26">
            <v>26.29</v>
          </cell>
        </row>
        <row r="27">
          <cell r="D27" t="str">
            <v>410422200009079150</v>
          </cell>
          <cell r="E27" t="str">
            <v>叶县医疗保障保局</v>
          </cell>
          <cell r="F27" t="str">
            <v>2024.10.01-2027.9.30</v>
          </cell>
          <cell r="G27">
            <v>18239776596</v>
          </cell>
          <cell r="H27">
            <v>1800</v>
          </cell>
          <cell r="I27">
            <v>600.96</v>
          </cell>
          <cell r="J27">
            <v>300.48</v>
          </cell>
          <cell r="K27">
            <v>12.02</v>
          </cell>
          <cell r="L27">
            <v>26.29</v>
          </cell>
        </row>
        <row r="28">
          <cell r="D28" t="str">
            <v>410422199806230022</v>
          </cell>
          <cell r="E28" t="str">
            <v>叶县医疗保障保局</v>
          </cell>
          <cell r="F28" t="str">
            <v>2024.10.01-2027.9.30</v>
          </cell>
          <cell r="G28">
            <v>15290677402</v>
          </cell>
          <cell r="H28">
            <v>1800</v>
          </cell>
          <cell r="I28">
            <v>600.96</v>
          </cell>
          <cell r="J28">
            <v>300.48</v>
          </cell>
          <cell r="K28">
            <v>12.02</v>
          </cell>
          <cell r="L28">
            <v>26.29</v>
          </cell>
        </row>
        <row r="29">
          <cell r="D29" t="str">
            <v>410422199604134817</v>
          </cell>
          <cell r="E29" t="str">
            <v>叶县人民政府办公室</v>
          </cell>
          <cell r="F29" t="str">
            <v>2024.9.30-2027.9.29</v>
          </cell>
          <cell r="G29">
            <v>18675239392</v>
          </cell>
          <cell r="H29">
            <v>1800</v>
          </cell>
          <cell r="I29">
            <v>600.96</v>
          </cell>
          <cell r="J29">
            <v>300.48</v>
          </cell>
          <cell r="K29">
            <v>12.02</v>
          </cell>
          <cell r="L29">
            <v>26.29</v>
          </cell>
        </row>
        <row r="30">
          <cell r="D30" t="str">
            <v>410422200109256521</v>
          </cell>
          <cell r="E30" t="str">
            <v>叶县人民政府办公室</v>
          </cell>
          <cell r="F30" t="str">
            <v>2024.9.30-2027.9.29</v>
          </cell>
          <cell r="G30">
            <v>18768947738</v>
          </cell>
          <cell r="H30">
            <v>1800</v>
          </cell>
          <cell r="I30">
            <v>600.96</v>
          </cell>
          <cell r="J30">
            <v>300.48</v>
          </cell>
          <cell r="K30">
            <v>12.02</v>
          </cell>
          <cell r="L30">
            <v>26.29</v>
          </cell>
        </row>
        <row r="31">
          <cell r="D31" t="str">
            <v>410422200109190040</v>
          </cell>
          <cell r="E31" t="str">
            <v>叶县人民政府办公室</v>
          </cell>
          <cell r="F31" t="str">
            <v>2024.9.30-2027.9.29</v>
          </cell>
          <cell r="G31">
            <v>15630885272</v>
          </cell>
          <cell r="H31">
            <v>1800</v>
          </cell>
          <cell r="I31">
            <v>600.96</v>
          </cell>
          <cell r="J31">
            <v>300.48</v>
          </cell>
          <cell r="K31">
            <v>12.02</v>
          </cell>
          <cell r="L31">
            <v>26.29</v>
          </cell>
        </row>
        <row r="32">
          <cell r="D32" t="str">
            <v>410422199811172824</v>
          </cell>
          <cell r="E32" t="str">
            <v>叶县人民政府办公室</v>
          </cell>
          <cell r="F32" t="str">
            <v>2024.9.30-2027.9.29</v>
          </cell>
          <cell r="G32">
            <v>15837512376</v>
          </cell>
          <cell r="H32">
            <v>1800</v>
          </cell>
          <cell r="I32">
            <v>600.96</v>
          </cell>
          <cell r="J32">
            <v>300.48</v>
          </cell>
          <cell r="K32">
            <v>12.02</v>
          </cell>
          <cell r="L32">
            <v>26.29</v>
          </cell>
        </row>
        <row r="33">
          <cell r="D33" t="str">
            <v>410422199811172824</v>
          </cell>
          <cell r="E33" t="str">
            <v>叶县人民政府办公室</v>
          </cell>
          <cell r="F33" t="str">
            <v>2025.1.1-2026.7.31</v>
          </cell>
          <cell r="G33">
            <v>15837512377</v>
          </cell>
          <cell r="H33">
            <v>1800</v>
          </cell>
          <cell r="I33">
            <v>600.96</v>
          </cell>
          <cell r="J33">
            <v>300.48</v>
          </cell>
          <cell r="K33">
            <v>12.02</v>
          </cell>
          <cell r="L33">
            <v>26.29</v>
          </cell>
        </row>
        <row r="34">
          <cell r="D34" t="str">
            <v>410422197911154325</v>
          </cell>
          <cell r="E34" t="str">
            <v>叶县人力资源和社会保障局</v>
          </cell>
          <cell r="F34" t="str">
            <v>2025.3.1-2028.2.29</v>
          </cell>
          <cell r="G34">
            <v>13837572926</v>
          </cell>
          <cell r="H34">
            <v>1800</v>
          </cell>
          <cell r="I34">
            <v>0</v>
          </cell>
          <cell r="J34">
            <v>300.48</v>
          </cell>
          <cell r="K34">
            <v>0</v>
          </cell>
          <cell r="L34">
            <v>0</v>
          </cell>
        </row>
        <row r="35">
          <cell r="H35">
            <v>54000</v>
          </cell>
          <cell r="I35">
            <v>17427.84</v>
          </cell>
          <cell r="J35">
            <v>9014.39999999999</v>
          </cell>
          <cell r="K35">
            <v>348.58</v>
          </cell>
          <cell r="L35">
            <v>762.41</v>
          </cell>
        </row>
        <row r="36">
          <cell r="F36" t="str">
            <v>填表人：孙浩然</v>
          </cell>
        </row>
        <row r="36">
          <cell r="K36" t="str">
            <v>联系电话：13393789779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补贴申请表"/>
      <sheetName val="在岗情况统计表"/>
      <sheetName val="4月份工资发放表"/>
      <sheetName val="花名册"/>
    </sheetNames>
    <sheetDataSet>
      <sheetData sheetId="0">
        <row r="2">
          <cell r="L2" t="str">
            <v>单位：元（角、分）</v>
          </cell>
        </row>
        <row r="3">
          <cell r="D3" t="str">
            <v>身份证号</v>
          </cell>
          <cell r="E3" t="str">
            <v>服务单位</v>
          </cell>
          <cell r="F3" t="str">
            <v>合同期限</v>
          </cell>
          <cell r="G3" t="str">
            <v>联系电话</v>
          </cell>
          <cell r="H3" t="str">
            <v>申报金额</v>
          </cell>
        </row>
        <row r="3">
          <cell r="M3" t="str">
            <v>补贴金额</v>
          </cell>
        </row>
        <row r="4">
          <cell r="H4" t="str">
            <v>岗位
补贴</v>
          </cell>
          <cell r="I4" t="str">
            <v>养老金
补贴16%</v>
          </cell>
          <cell r="J4" t="str">
            <v>医疗保险
补贴8%</v>
          </cell>
          <cell r="K4" t="str">
            <v>工伤保险
补贴0.32%</v>
          </cell>
          <cell r="L4" t="str">
            <v>失业保险
补贴0.7%</v>
          </cell>
        </row>
        <row r="5">
          <cell r="D5" t="str">
            <v>410422199704182226</v>
          </cell>
          <cell r="E5" t="str">
            <v>叶县文化广电和旅游局</v>
          </cell>
          <cell r="F5" t="str">
            <v>20221008-20251007</v>
          </cell>
          <cell r="G5">
            <v>16136908803</v>
          </cell>
          <cell r="H5">
            <v>0</v>
          </cell>
          <cell r="I5">
            <v>600.96</v>
          </cell>
          <cell r="J5">
            <v>300.48</v>
          </cell>
          <cell r="K5">
            <v>12.02</v>
          </cell>
          <cell r="L5">
            <v>26.29</v>
          </cell>
          <cell r="M5">
            <v>939.75</v>
          </cell>
        </row>
        <row r="6">
          <cell r="D6" t="str">
            <v>410422199912137024</v>
          </cell>
          <cell r="E6" t="str">
            <v>叶县文化广电和旅游局</v>
          </cell>
          <cell r="F6" t="str">
            <v>20221008-20251007</v>
          </cell>
          <cell r="G6">
            <v>15137619170</v>
          </cell>
          <cell r="H6">
            <v>1800</v>
          </cell>
          <cell r="I6">
            <v>600.96</v>
          </cell>
          <cell r="J6">
            <v>300.48</v>
          </cell>
          <cell r="K6">
            <v>12.02</v>
          </cell>
          <cell r="L6">
            <v>26.29</v>
          </cell>
          <cell r="M6">
            <v>2739.75</v>
          </cell>
        </row>
        <row r="7">
          <cell r="D7" t="str">
            <v>410422200110300024</v>
          </cell>
          <cell r="E7" t="str">
            <v>叶县文化广电和旅游局</v>
          </cell>
          <cell r="F7" t="str">
            <v>20221008-20251007</v>
          </cell>
          <cell r="G7">
            <v>13393791618</v>
          </cell>
          <cell r="H7">
            <v>1800</v>
          </cell>
          <cell r="I7">
            <v>600.96</v>
          </cell>
          <cell r="J7">
            <v>300.48</v>
          </cell>
          <cell r="K7">
            <v>12.02</v>
          </cell>
          <cell r="L7">
            <v>26.29</v>
          </cell>
          <cell r="M7">
            <v>2739.75</v>
          </cell>
        </row>
        <row r="8">
          <cell r="D8" t="str">
            <v>41042219990515001X</v>
          </cell>
          <cell r="E8" t="str">
            <v>叶县文化广电和旅游局</v>
          </cell>
          <cell r="F8" t="str">
            <v>20221008-20251007</v>
          </cell>
          <cell r="G8">
            <v>17814657770</v>
          </cell>
          <cell r="H8">
            <v>1800</v>
          </cell>
          <cell r="I8">
            <v>600.96</v>
          </cell>
          <cell r="J8">
            <v>300.48</v>
          </cell>
          <cell r="K8">
            <v>12.02</v>
          </cell>
          <cell r="L8">
            <v>26.29</v>
          </cell>
          <cell r="M8">
            <v>2739.75</v>
          </cell>
        </row>
        <row r="9">
          <cell r="D9" t="str">
            <v>410422200103230021</v>
          </cell>
          <cell r="E9" t="str">
            <v>叶县文化广电和旅游局</v>
          </cell>
          <cell r="F9" t="str">
            <v>20221008-20251007</v>
          </cell>
          <cell r="G9">
            <v>18236610995</v>
          </cell>
          <cell r="H9">
            <v>1800</v>
          </cell>
          <cell r="I9">
            <v>600.96</v>
          </cell>
          <cell r="J9">
            <v>300.48</v>
          </cell>
          <cell r="K9">
            <v>12.02</v>
          </cell>
          <cell r="L9">
            <v>26.29</v>
          </cell>
          <cell r="M9">
            <v>2739.75</v>
          </cell>
        </row>
        <row r="10">
          <cell r="D10" t="str">
            <v>410422200011057620</v>
          </cell>
          <cell r="E10" t="str">
            <v>叶县文化广电和旅游局</v>
          </cell>
          <cell r="F10" t="str">
            <v>20221008-20251007</v>
          </cell>
          <cell r="G10">
            <v>15515777045</v>
          </cell>
          <cell r="H10">
            <v>1800</v>
          </cell>
          <cell r="I10">
            <v>600.96</v>
          </cell>
          <cell r="J10">
            <v>300.48</v>
          </cell>
          <cell r="K10">
            <v>12.02</v>
          </cell>
          <cell r="L10">
            <v>26.29</v>
          </cell>
          <cell r="M10">
            <v>2739.75</v>
          </cell>
        </row>
        <row r="11">
          <cell r="D11" t="str">
            <v>41042219991222008X</v>
          </cell>
          <cell r="E11" t="str">
            <v>叶县文化广电和旅游局</v>
          </cell>
          <cell r="F11" t="str">
            <v>20221008-20251007</v>
          </cell>
          <cell r="G11">
            <v>17839380151</v>
          </cell>
          <cell r="H11">
            <v>1800</v>
          </cell>
          <cell r="I11">
            <v>600.96</v>
          </cell>
          <cell r="J11">
            <v>300.48</v>
          </cell>
          <cell r="K11">
            <v>12.02</v>
          </cell>
          <cell r="L11">
            <v>26.29</v>
          </cell>
          <cell r="M11">
            <v>2739.75</v>
          </cell>
        </row>
        <row r="12">
          <cell r="D12" t="str">
            <v>410422200004270044</v>
          </cell>
          <cell r="E12" t="str">
            <v>叶县文化广电和旅游局</v>
          </cell>
          <cell r="F12" t="str">
            <v>20221008-20251007</v>
          </cell>
          <cell r="G12">
            <v>17624567236</v>
          </cell>
          <cell r="H12">
            <v>1800</v>
          </cell>
          <cell r="I12">
            <v>600.96</v>
          </cell>
          <cell r="J12">
            <v>300.48</v>
          </cell>
          <cell r="K12">
            <v>12.02</v>
          </cell>
          <cell r="L12">
            <v>26.29</v>
          </cell>
          <cell r="M12">
            <v>2739.75</v>
          </cell>
        </row>
        <row r="13">
          <cell r="D13" t="str">
            <v>410422199909080047</v>
          </cell>
          <cell r="E13" t="str">
            <v>叶县社会保险事业局</v>
          </cell>
          <cell r="F13" t="str">
            <v>20221008-20251007</v>
          </cell>
          <cell r="G13">
            <v>18239736567</v>
          </cell>
          <cell r="H13">
            <v>1800</v>
          </cell>
          <cell r="I13">
            <v>600.96</v>
          </cell>
          <cell r="J13">
            <v>300.48</v>
          </cell>
          <cell r="K13">
            <v>12.02</v>
          </cell>
          <cell r="L13">
            <v>26.29</v>
          </cell>
          <cell r="M13">
            <v>2739.75</v>
          </cell>
        </row>
        <row r="14">
          <cell r="D14" t="str">
            <v>410422200106062238</v>
          </cell>
          <cell r="E14" t="str">
            <v>叶县社会保险事业局</v>
          </cell>
          <cell r="F14" t="str">
            <v>20221008-20251007</v>
          </cell>
          <cell r="G14">
            <v>15737560385</v>
          </cell>
          <cell r="H14">
            <v>1800</v>
          </cell>
          <cell r="I14">
            <v>600.96</v>
          </cell>
          <cell r="J14">
            <v>300.48</v>
          </cell>
          <cell r="K14">
            <v>12.02</v>
          </cell>
          <cell r="L14">
            <v>26.29</v>
          </cell>
          <cell r="M14">
            <v>2739.75</v>
          </cell>
        </row>
        <row r="15">
          <cell r="D15" t="str">
            <v>412825200006272521</v>
          </cell>
          <cell r="E15" t="str">
            <v>叶县社会保险事业局</v>
          </cell>
          <cell r="F15" t="str">
            <v>20221008-20251007</v>
          </cell>
          <cell r="G15">
            <v>16663876318</v>
          </cell>
          <cell r="H15">
            <v>1800</v>
          </cell>
          <cell r="I15">
            <v>600.96</v>
          </cell>
          <cell r="J15">
            <v>300.48</v>
          </cell>
          <cell r="K15">
            <v>12.02</v>
          </cell>
          <cell r="L15">
            <v>26.29</v>
          </cell>
          <cell r="M15">
            <v>2739.75</v>
          </cell>
        </row>
        <row r="16">
          <cell r="D16" t="str">
            <v>410422199807168646</v>
          </cell>
          <cell r="E16" t="str">
            <v>叶县任店镇人民政府</v>
          </cell>
          <cell r="F16" t="str">
            <v>20221008-20251007</v>
          </cell>
          <cell r="G16">
            <v>15516097411</v>
          </cell>
          <cell r="H16">
            <v>1800</v>
          </cell>
          <cell r="I16">
            <v>600.96</v>
          </cell>
          <cell r="J16">
            <v>300.48</v>
          </cell>
          <cell r="K16">
            <v>12.02</v>
          </cell>
          <cell r="L16">
            <v>26.29</v>
          </cell>
          <cell r="M16">
            <v>2739.75</v>
          </cell>
        </row>
        <row r="17">
          <cell r="D17" t="str">
            <v>410422200003030030</v>
          </cell>
          <cell r="E17" t="str">
            <v>叶县劳动就业服务中心</v>
          </cell>
          <cell r="F17" t="str">
            <v>20221008-20251007</v>
          </cell>
          <cell r="G17">
            <v>13389882528</v>
          </cell>
          <cell r="H17">
            <v>1800</v>
          </cell>
          <cell r="I17">
            <v>600.96</v>
          </cell>
          <cell r="J17">
            <v>300.48</v>
          </cell>
          <cell r="K17">
            <v>12.02</v>
          </cell>
          <cell r="L17">
            <v>26.29</v>
          </cell>
          <cell r="M17">
            <v>2739.75</v>
          </cell>
        </row>
        <row r="18">
          <cell r="D18" t="str">
            <v>41042220020526541X</v>
          </cell>
          <cell r="E18" t="str">
            <v>叶县劳动就业服务中心</v>
          </cell>
          <cell r="F18" t="str">
            <v>20221008-20251007</v>
          </cell>
          <cell r="G18">
            <v>18037593597</v>
          </cell>
          <cell r="H18">
            <v>1800</v>
          </cell>
          <cell r="I18">
            <v>600.96</v>
          </cell>
          <cell r="J18">
            <v>300.48</v>
          </cell>
          <cell r="K18">
            <v>12.02</v>
          </cell>
          <cell r="L18">
            <v>26.29</v>
          </cell>
          <cell r="M18">
            <v>2739.75</v>
          </cell>
        </row>
        <row r="19">
          <cell r="D19" t="str">
            <v>410422200011098123</v>
          </cell>
          <cell r="E19" t="str">
            <v>叶县融媒体中心</v>
          </cell>
          <cell r="F19" t="str">
            <v>20221008-20251007</v>
          </cell>
          <cell r="G19">
            <v>18790902863</v>
          </cell>
          <cell r="H19">
            <v>1800</v>
          </cell>
          <cell r="I19">
            <v>600.96</v>
          </cell>
          <cell r="J19">
            <v>300.48</v>
          </cell>
          <cell r="K19">
            <v>12.02</v>
          </cell>
          <cell r="L19">
            <v>26.29</v>
          </cell>
          <cell r="M19">
            <v>2739.75</v>
          </cell>
        </row>
        <row r="20">
          <cell r="D20" t="str">
            <v>410422200009209189</v>
          </cell>
          <cell r="E20" t="str">
            <v>叶县融媒体中心</v>
          </cell>
          <cell r="F20" t="str">
            <v>20221008-20251007</v>
          </cell>
          <cell r="G20">
            <v>17814637272</v>
          </cell>
          <cell r="H20">
            <v>1800</v>
          </cell>
          <cell r="I20">
            <v>600.96</v>
          </cell>
          <cell r="J20">
            <v>300.48</v>
          </cell>
          <cell r="K20">
            <v>12.02</v>
          </cell>
          <cell r="L20">
            <v>26.29</v>
          </cell>
          <cell r="M20">
            <v>2739.75</v>
          </cell>
        </row>
        <row r="21">
          <cell r="H21">
            <v>27000</v>
          </cell>
          <cell r="I21">
            <v>9615.36</v>
          </cell>
          <cell r="J21">
            <v>4807.68</v>
          </cell>
          <cell r="K21">
            <v>192.32</v>
          </cell>
          <cell r="L21">
            <v>420.64</v>
          </cell>
          <cell r="M21">
            <v>42036</v>
          </cell>
        </row>
        <row r="24">
          <cell r="L24" t="str">
            <v>单位：元（角、分）</v>
          </cell>
        </row>
        <row r="25">
          <cell r="D25" t="str">
            <v>身份证号</v>
          </cell>
          <cell r="E25" t="str">
            <v>服务单位</v>
          </cell>
          <cell r="F25" t="str">
            <v>合同期限</v>
          </cell>
          <cell r="G25" t="str">
            <v>联系电话</v>
          </cell>
          <cell r="H25" t="str">
            <v>申报金额</v>
          </cell>
        </row>
        <row r="25">
          <cell r="M25" t="str">
            <v>补贴金额</v>
          </cell>
        </row>
        <row r="26">
          <cell r="H26" t="str">
            <v>岗位
补贴</v>
          </cell>
          <cell r="I26" t="str">
            <v>养老金
补贴16%</v>
          </cell>
          <cell r="J26" t="str">
            <v>医疗保险
补贴8%</v>
          </cell>
          <cell r="K26" t="str">
            <v>工伤保险
补贴0.2%</v>
          </cell>
          <cell r="L26" t="str">
            <v>失业保险
补贴0.7%</v>
          </cell>
        </row>
        <row r="27">
          <cell r="D27" t="str">
            <v>410422197009120059</v>
          </cell>
          <cell r="E27" t="str">
            <v>叶县人力资源和社会保障局</v>
          </cell>
          <cell r="F27" t="str">
            <v>20230101-20240630</v>
          </cell>
          <cell r="G27">
            <v>15516051115</v>
          </cell>
          <cell r="H27">
            <v>9600</v>
          </cell>
          <cell r="I27">
            <v>3435.84</v>
          </cell>
          <cell r="J27">
            <v>1717.92</v>
          </cell>
          <cell r="K27">
            <v>14.32</v>
          </cell>
          <cell r="L27">
            <v>150.3</v>
          </cell>
          <cell r="M27">
            <v>14918.38</v>
          </cell>
        </row>
        <row r="28">
          <cell r="D28" t="str">
            <v>410422198706205944</v>
          </cell>
          <cell r="E28" t="str">
            <v>叶县人力资源和社会保障局</v>
          </cell>
          <cell r="F28" t="str">
            <v>20231101-20250430</v>
          </cell>
          <cell r="G28">
            <v>15738193828</v>
          </cell>
          <cell r="H28">
            <v>9600</v>
          </cell>
          <cell r="I28">
            <v>3435.84</v>
          </cell>
          <cell r="J28">
            <v>1717.92</v>
          </cell>
          <cell r="K28">
            <v>14.32</v>
          </cell>
          <cell r="L28">
            <v>150.3</v>
          </cell>
          <cell r="M28">
            <v>14918.38</v>
          </cell>
        </row>
        <row r="31">
          <cell r="H31">
            <v>19200</v>
          </cell>
          <cell r="I31">
            <v>6871.68</v>
          </cell>
          <cell r="J31">
            <v>3435.84</v>
          </cell>
          <cell r="K31">
            <v>28.64</v>
          </cell>
          <cell r="L31">
            <v>300.6</v>
          </cell>
          <cell r="M31">
            <v>29836.76</v>
          </cell>
        </row>
      </sheetData>
      <sheetData sheetId="1">
        <row r="2">
          <cell r="G2" t="str">
            <v>填报时间：   2025年6月20日</v>
          </cell>
        </row>
        <row r="3">
          <cell r="D3" t="str">
            <v>身份证号</v>
          </cell>
          <cell r="E3" t="str">
            <v>派遣单位名称</v>
          </cell>
          <cell r="F3" t="str">
            <v>安置岗位期限</v>
          </cell>
          <cell r="G3" t="str">
            <v>管理单位或管理人</v>
          </cell>
          <cell r="H3" t="str">
            <v>4月份</v>
          </cell>
        </row>
        <row r="5">
          <cell r="D5" t="str">
            <v>410422199704182226</v>
          </cell>
          <cell r="E5" t="str">
            <v>河南优途人力资源有限公司</v>
          </cell>
          <cell r="F5" t="str">
            <v>20221008-20251007</v>
          </cell>
          <cell r="G5" t="str">
            <v>叶县文化广电和旅游局</v>
          </cell>
          <cell r="H5" t="str">
            <v>4月7日离职</v>
          </cell>
        </row>
        <row r="6">
          <cell r="D6" t="str">
            <v>410422199912137024</v>
          </cell>
          <cell r="E6" t="str">
            <v>河南优途人力资源有限公司</v>
          </cell>
          <cell r="F6" t="str">
            <v>20221008-20251007</v>
          </cell>
          <cell r="G6" t="str">
            <v>叶县文化广电和旅游局</v>
          </cell>
          <cell r="H6" t="str">
            <v>在岗</v>
          </cell>
        </row>
        <row r="7">
          <cell r="D7" t="str">
            <v>410422200110300024</v>
          </cell>
          <cell r="E7" t="str">
            <v>河南优途人力资源有限公司</v>
          </cell>
          <cell r="F7" t="str">
            <v>20221008-20251007</v>
          </cell>
          <cell r="G7" t="str">
            <v>叶县文化广电和旅游局</v>
          </cell>
          <cell r="H7" t="str">
            <v>在岗</v>
          </cell>
        </row>
        <row r="8">
          <cell r="D8" t="str">
            <v>41042219990515001X</v>
          </cell>
          <cell r="E8" t="str">
            <v>河南优途人力资源有限公司</v>
          </cell>
          <cell r="F8" t="str">
            <v>20221008-20251007</v>
          </cell>
          <cell r="G8" t="str">
            <v>叶县文化广电和旅游局</v>
          </cell>
          <cell r="H8" t="str">
            <v>在岗</v>
          </cell>
        </row>
        <row r="9">
          <cell r="D9" t="str">
            <v>410422200103230021</v>
          </cell>
          <cell r="E9" t="str">
            <v>河南优途人力资源有限公司</v>
          </cell>
          <cell r="F9" t="str">
            <v>20221008-20251007</v>
          </cell>
          <cell r="G9" t="str">
            <v>叶县文化广电和旅游局</v>
          </cell>
          <cell r="H9" t="str">
            <v>在岗</v>
          </cell>
        </row>
        <row r="10">
          <cell r="D10" t="str">
            <v>410422200011057620</v>
          </cell>
          <cell r="E10" t="str">
            <v>河南优途人力资源有限公司</v>
          </cell>
          <cell r="F10" t="str">
            <v>20221008-20251007</v>
          </cell>
          <cell r="G10" t="str">
            <v>叶县文化广电和旅游局</v>
          </cell>
          <cell r="H10" t="str">
            <v>在岗</v>
          </cell>
        </row>
        <row r="11">
          <cell r="D11" t="str">
            <v>41042219991222008X</v>
          </cell>
          <cell r="E11" t="str">
            <v>河南优途人力资源有限公司</v>
          </cell>
          <cell r="F11" t="str">
            <v>20221008-20251007</v>
          </cell>
          <cell r="G11" t="str">
            <v>叶县文化广电和旅游局</v>
          </cell>
          <cell r="H11" t="str">
            <v>在岗</v>
          </cell>
        </row>
        <row r="12">
          <cell r="D12" t="str">
            <v>410422200004270044</v>
          </cell>
          <cell r="E12" t="str">
            <v>河南优途人力资源有限公司</v>
          </cell>
          <cell r="F12" t="str">
            <v>20221008-20251007</v>
          </cell>
          <cell r="G12" t="str">
            <v>叶县文化广电和旅游局</v>
          </cell>
          <cell r="H12" t="str">
            <v>在岗</v>
          </cell>
        </row>
        <row r="13">
          <cell r="D13" t="str">
            <v>410422199909080047</v>
          </cell>
          <cell r="E13" t="str">
            <v>河南优途人力资源有限公司</v>
          </cell>
          <cell r="F13" t="str">
            <v>20221008-20251007</v>
          </cell>
          <cell r="G13" t="str">
            <v>叶县社会保险事业局</v>
          </cell>
          <cell r="H13" t="str">
            <v>在岗</v>
          </cell>
        </row>
        <row r="14">
          <cell r="D14" t="str">
            <v>410422200106062238</v>
          </cell>
          <cell r="E14" t="str">
            <v>河南优途人力资源有限公司</v>
          </cell>
          <cell r="F14" t="str">
            <v>20221008-20251007</v>
          </cell>
          <cell r="G14" t="str">
            <v>叶县社会保险事业局</v>
          </cell>
          <cell r="H14" t="str">
            <v>在岗</v>
          </cell>
        </row>
        <row r="15">
          <cell r="D15" t="str">
            <v>412825200006272521</v>
          </cell>
          <cell r="E15" t="str">
            <v>河南优途人力资源有限公司</v>
          </cell>
          <cell r="F15" t="str">
            <v>20221008-20251007</v>
          </cell>
          <cell r="G15" t="str">
            <v>叶县社会保险事业局</v>
          </cell>
          <cell r="H15" t="str">
            <v>在岗</v>
          </cell>
        </row>
        <row r="16">
          <cell r="D16" t="str">
            <v>410422199807168646</v>
          </cell>
          <cell r="E16" t="str">
            <v>河南优途人力资源有限公司</v>
          </cell>
          <cell r="F16" t="str">
            <v>20221008-20251007</v>
          </cell>
          <cell r="G16" t="str">
            <v>叶县任店镇人民政府</v>
          </cell>
          <cell r="H16" t="str">
            <v>在岗</v>
          </cell>
        </row>
        <row r="17">
          <cell r="D17" t="str">
            <v>410422200003030030</v>
          </cell>
          <cell r="E17" t="str">
            <v>河南优途人力资源有限公司</v>
          </cell>
          <cell r="F17" t="str">
            <v>20221008-20251007</v>
          </cell>
          <cell r="G17" t="str">
            <v>叶县劳动就业服务中心</v>
          </cell>
          <cell r="H17" t="str">
            <v>在岗</v>
          </cell>
        </row>
        <row r="18">
          <cell r="D18" t="str">
            <v>41042220020526541X</v>
          </cell>
          <cell r="E18" t="str">
            <v>河南优途人力资源有限公司</v>
          </cell>
          <cell r="F18" t="str">
            <v>20221008-20251007</v>
          </cell>
          <cell r="G18" t="str">
            <v>叶县劳动就业服务中心</v>
          </cell>
          <cell r="H18" t="str">
            <v>在岗</v>
          </cell>
        </row>
        <row r="19">
          <cell r="D19" t="str">
            <v>410422200011098123</v>
          </cell>
          <cell r="E19" t="str">
            <v>河南优途人力资源有限公司</v>
          </cell>
          <cell r="F19" t="str">
            <v>20221008-20251007</v>
          </cell>
          <cell r="G19" t="str">
            <v>叶县融媒体中心</v>
          </cell>
          <cell r="H19" t="str">
            <v>在岗</v>
          </cell>
        </row>
        <row r="20">
          <cell r="D20" t="str">
            <v>410422200009209189</v>
          </cell>
          <cell r="E20" t="str">
            <v>河南优途人力资源有限公司</v>
          </cell>
          <cell r="F20" t="str">
            <v>20221008-20251007</v>
          </cell>
          <cell r="G20" t="str">
            <v>叶县融媒体中心</v>
          </cell>
          <cell r="H20" t="str">
            <v>在岗</v>
          </cell>
        </row>
        <row r="24">
          <cell r="G24" t="str">
            <v>填报时间：   2024 年 1 月 30日</v>
          </cell>
        </row>
        <row r="25">
          <cell r="D25" t="str">
            <v>身份证号</v>
          </cell>
          <cell r="E25" t="str">
            <v>派遣单位名称</v>
          </cell>
          <cell r="F25" t="str">
            <v>安置岗位期限</v>
          </cell>
          <cell r="G25" t="str">
            <v>管理单位或管理人</v>
          </cell>
        </row>
        <row r="26">
          <cell r="H26" t="str">
            <v>8月</v>
          </cell>
        </row>
        <row r="27">
          <cell r="D27" t="str">
            <v>410422197009120059</v>
          </cell>
          <cell r="E27" t="str">
            <v>河南优途人力资源有限公司</v>
          </cell>
          <cell r="F27" t="str">
            <v>20230101-20240630</v>
          </cell>
          <cell r="G27" t="str">
            <v>叶县人力资源和社会保障局</v>
          </cell>
          <cell r="H27" t="str">
            <v>在岗</v>
          </cell>
        </row>
        <row r="28">
          <cell r="D28" t="str">
            <v>身份证号</v>
          </cell>
          <cell r="E28" t="str">
            <v>派遣单位名称</v>
          </cell>
          <cell r="F28" t="str">
            <v>安置岗位期限</v>
          </cell>
          <cell r="G28" t="str">
            <v>管理单位或管理人</v>
          </cell>
        </row>
        <row r="29">
          <cell r="H29" t="str">
            <v>11月</v>
          </cell>
        </row>
        <row r="30">
          <cell r="D30" t="str">
            <v>410422197009120059</v>
          </cell>
          <cell r="E30" t="str">
            <v>河南优途人力资源有限公司</v>
          </cell>
          <cell r="F30" t="str">
            <v>20230101-20240630</v>
          </cell>
          <cell r="G30" t="str">
            <v>叶县人力资源和社会保障局</v>
          </cell>
          <cell r="H30" t="str">
            <v>在岗</v>
          </cell>
        </row>
        <row r="31">
          <cell r="D31" t="str">
            <v>410422198706205944</v>
          </cell>
          <cell r="E31" t="str">
            <v>河南优途人力资源有限公司</v>
          </cell>
          <cell r="F31" t="str">
            <v>20231101-20250430</v>
          </cell>
          <cell r="G31" t="str">
            <v>叶县人力资源和社会保障局</v>
          </cell>
          <cell r="H31" t="str">
            <v>在岗</v>
          </cell>
        </row>
        <row r="32">
          <cell r="H32">
            <v>0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G2" t="str">
            <v>填报时间：     年   月   日</v>
          </cell>
        </row>
        <row r="3">
          <cell r="D3" t="str">
            <v>身份证号</v>
          </cell>
          <cell r="E3" t="str">
            <v>派遣单位名称</v>
          </cell>
          <cell r="F3" t="str">
            <v>安置岗位期限</v>
          </cell>
          <cell r="G3" t="str">
            <v>管理单位或管理人</v>
          </cell>
          <cell r="H3" t="str">
            <v>第二季度在岗情况</v>
          </cell>
        </row>
        <row r="4">
          <cell r="H4" t="str">
            <v>4月</v>
          </cell>
        </row>
        <row r="5">
          <cell r="D5" t="str">
            <v>410422199602155446</v>
          </cell>
          <cell r="E5" t="str">
            <v>平顶山市一凡人力资源有限公司</v>
          </cell>
          <cell r="F5" t="str">
            <v>20220505-20250504</v>
          </cell>
          <cell r="G5" t="str">
            <v>龙泉乡政府</v>
          </cell>
          <cell r="H5" t="str">
            <v>在岗</v>
          </cell>
        </row>
        <row r="6">
          <cell r="D6" t="str">
            <v>410422200102159139</v>
          </cell>
          <cell r="E6" t="str">
            <v>平顶山市一凡人力资源有限公司</v>
          </cell>
          <cell r="F6" t="str">
            <v>20221008-20251007</v>
          </cell>
          <cell r="G6" t="str">
            <v>叶县农业产业服务中心</v>
          </cell>
          <cell r="H6" t="str">
            <v>在岗</v>
          </cell>
        </row>
        <row r="7">
          <cell r="D7" t="str">
            <v>410422199912300020</v>
          </cell>
          <cell r="E7" t="str">
            <v>平顶山市一凡人力资源有限公司</v>
          </cell>
          <cell r="F7" t="str">
            <v>20221008-20251007</v>
          </cell>
          <cell r="G7" t="str">
            <v>叶县农业产业服务中心</v>
          </cell>
          <cell r="H7" t="str">
            <v>在岗</v>
          </cell>
        </row>
        <row r="8">
          <cell r="D8" t="str">
            <v>410422199903150024</v>
          </cell>
          <cell r="E8" t="str">
            <v>平顶山市一凡人力资源有限公司</v>
          </cell>
          <cell r="F8" t="str">
            <v>20221008-20251007</v>
          </cell>
          <cell r="G8" t="str">
            <v>九龙街道办事处</v>
          </cell>
          <cell r="H8" t="str">
            <v>在岗</v>
          </cell>
        </row>
        <row r="9">
          <cell r="D9" t="str">
            <v>410422200103282219</v>
          </cell>
          <cell r="E9" t="str">
            <v>平顶山市一凡人力资源有限公司</v>
          </cell>
          <cell r="F9" t="str">
            <v>20221008-20251007</v>
          </cell>
          <cell r="G9" t="str">
            <v>叶县财政局</v>
          </cell>
          <cell r="H9" t="str">
            <v>在岗</v>
          </cell>
        </row>
        <row r="10">
          <cell r="D10" t="str">
            <v>410422199601187083</v>
          </cell>
          <cell r="E10" t="str">
            <v>平顶山市一凡人力资源有限公司</v>
          </cell>
          <cell r="F10" t="str">
            <v>20221008-20251007</v>
          </cell>
          <cell r="G10" t="str">
            <v>叶县财政局</v>
          </cell>
          <cell r="H10" t="str">
            <v>在岗</v>
          </cell>
        </row>
        <row r="11">
          <cell r="D11" t="str">
            <v>41042220000726001X</v>
          </cell>
          <cell r="E11" t="str">
            <v>平顶山市一凡人力资源有限公司</v>
          </cell>
          <cell r="F11" t="str">
            <v>20221008-20251007</v>
          </cell>
          <cell r="G11" t="str">
            <v>叶县慈善协会</v>
          </cell>
          <cell r="H11" t="str">
            <v>在岗</v>
          </cell>
        </row>
        <row r="12">
          <cell r="D12" t="str">
            <v>410422200006130088</v>
          </cell>
          <cell r="E12" t="str">
            <v>平顶山市一凡人力资源有限公司</v>
          </cell>
          <cell r="F12" t="str">
            <v>20221008-20251007</v>
          </cell>
          <cell r="G12" t="str">
            <v>叶县妇女联合会</v>
          </cell>
          <cell r="H12" t="str">
            <v>在岗</v>
          </cell>
        </row>
        <row r="13">
          <cell r="D13" t="str">
            <v>410422200011230032</v>
          </cell>
          <cell r="E13" t="str">
            <v>平顶山市一凡人力资源有限公司</v>
          </cell>
          <cell r="F13" t="str">
            <v>20221008-20251007</v>
          </cell>
          <cell r="G13" t="str">
            <v>叶县工业和信息化局</v>
          </cell>
          <cell r="H13" t="str">
            <v>在岗</v>
          </cell>
        </row>
        <row r="14">
          <cell r="D14" t="str">
            <v>410422200107071021</v>
          </cell>
          <cell r="E14" t="str">
            <v>平顶山市一凡人力资源有限公司</v>
          </cell>
          <cell r="F14" t="str">
            <v>20221008-20251007</v>
          </cell>
          <cell r="G14" t="str">
            <v>叶县公安局</v>
          </cell>
          <cell r="H14" t="str">
            <v>在岗</v>
          </cell>
        </row>
        <row r="15">
          <cell r="D15" t="str">
            <v>410422200004300039</v>
          </cell>
          <cell r="E15" t="str">
            <v>平顶山市一凡人力资源有限公司</v>
          </cell>
          <cell r="F15" t="str">
            <v>20221008-20251007</v>
          </cell>
          <cell r="G15" t="str">
            <v>叶县农业机械制造中心</v>
          </cell>
          <cell r="H15" t="str">
            <v>在岗</v>
          </cell>
        </row>
        <row r="16">
          <cell r="D16" t="str">
            <v>410422200003100027</v>
          </cell>
          <cell r="E16" t="str">
            <v>平顶山市一凡人力资源有限公司</v>
          </cell>
          <cell r="F16" t="str">
            <v>20221008-20251007</v>
          </cell>
          <cell r="G16" t="str">
            <v>叶县农业农村局</v>
          </cell>
          <cell r="H16" t="str">
            <v>在岗</v>
          </cell>
        </row>
        <row r="17">
          <cell r="D17" t="str">
            <v>410422199911219175</v>
          </cell>
          <cell r="E17" t="str">
            <v>平顶山市一凡人力资源有限公司</v>
          </cell>
          <cell r="F17" t="str">
            <v>20221008-20251007</v>
          </cell>
          <cell r="G17" t="str">
            <v>叶县水利局</v>
          </cell>
          <cell r="H17" t="str">
            <v>在岗</v>
          </cell>
        </row>
        <row r="18">
          <cell r="D18" t="str">
            <v>410422199907260028</v>
          </cell>
          <cell r="E18" t="str">
            <v>平顶山市一凡人力资源有限公司</v>
          </cell>
          <cell r="F18" t="str">
            <v>20221008-20251007</v>
          </cell>
          <cell r="G18" t="str">
            <v>叶县退役军人事务局</v>
          </cell>
          <cell r="H18" t="str">
            <v>在岗</v>
          </cell>
        </row>
        <row r="19">
          <cell r="D19" t="str">
            <v>410422200012170043</v>
          </cell>
          <cell r="E19" t="str">
            <v>平顶山市一凡人力资源有限公司</v>
          </cell>
          <cell r="F19" t="str">
            <v>20221008-20251007</v>
          </cell>
          <cell r="G19" t="str">
            <v>叶县叶邑镇人民政府</v>
          </cell>
          <cell r="H19" t="str">
            <v>在岗</v>
          </cell>
        </row>
        <row r="20">
          <cell r="D20" t="str">
            <v>410411200101085538</v>
          </cell>
          <cell r="E20" t="str">
            <v>平顶山市一凡人力资源有限公司</v>
          </cell>
          <cell r="F20" t="str">
            <v>20221008-20251007</v>
          </cell>
          <cell r="G20" t="str">
            <v>叶县应急管理局</v>
          </cell>
          <cell r="H20" t="str">
            <v>在岗</v>
          </cell>
        </row>
        <row r="21">
          <cell r="D21" t="str">
            <v>410422200006090012</v>
          </cell>
          <cell r="E21" t="str">
            <v>平顶山市一凡人力资源有限公司</v>
          </cell>
          <cell r="F21" t="str">
            <v>20221008-20251007</v>
          </cell>
          <cell r="G21" t="str">
            <v>共青团叶县委员会</v>
          </cell>
          <cell r="H21" t="str">
            <v>在岗</v>
          </cell>
        </row>
        <row r="22">
          <cell r="D22" t="str">
            <v>410422200112227027</v>
          </cell>
          <cell r="E22" t="str">
            <v>平顶山市一凡人力资源有限公司</v>
          </cell>
          <cell r="F22" t="str">
            <v>20241008-20271007</v>
          </cell>
          <cell r="G22" t="str">
            <v>叶县残疾人联合会</v>
          </cell>
          <cell r="H22" t="str">
            <v>在岗</v>
          </cell>
        </row>
        <row r="23">
          <cell r="D23" t="str">
            <v>410422199811253827</v>
          </cell>
          <cell r="E23" t="str">
            <v>平顶山市一凡人力资源有限公司</v>
          </cell>
          <cell r="F23" t="str">
            <v>20241008-20271007</v>
          </cell>
          <cell r="G23" t="str">
            <v>叶县妇女联合会</v>
          </cell>
          <cell r="H23" t="str">
            <v>在岗</v>
          </cell>
        </row>
        <row r="24">
          <cell r="D24" t="str">
            <v>410422200109020025</v>
          </cell>
          <cell r="E24" t="str">
            <v>平顶山市一凡人力资源有限公司</v>
          </cell>
          <cell r="F24" t="str">
            <v>20241008-20271007</v>
          </cell>
          <cell r="G24" t="str">
            <v>叶县妇女联合会</v>
          </cell>
          <cell r="H24" t="str">
            <v>在岗</v>
          </cell>
        </row>
        <row r="25">
          <cell r="D25" t="str">
            <v>410422199108103325</v>
          </cell>
          <cell r="E25" t="str">
            <v>平顶山市一凡人力资源有限公司</v>
          </cell>
          <cell r="F25" t="str">
            <v>20241008-20271007</v>
          </cell>
          <cell r="G25" t="str">
            <v>叶县公安局</v>
          </cell>
          <cell r="H25" t="str">
            <v>在岗</v>
          </cell>
        </row>
        <row r="26">
          <cell r="D26" t="str">
            <v>410422200202087021</v>
          </cell>
          <cell r="E26" t="str">
            <v>平顶山市一凡人力资源有限公司</v>
          </cell>
          <cell r="F26" t="str">
            <v>20241008-20271007</v>
          </cell>
          <cell r="G26" t="str">
            <v>叶县公安局</v>
          </cell>
          <cell r="H26" t="str">
            <v>在岗</v>
          </cell>
        </row>
        <row r="27">
          <cell r="D27" t="str">
            <v>410422200206092215</v>
          </cell>
          <cell r="E27" t="str">
            <v>平顶山市一凡人力资源有限公司</v>
          </cell>
          <cell r="F27" t="str">
            <v>20241008-20271007</v>
          </cell>
          <cell r="G27" t="str">
            <v>叶县公安局</v>
          </cell>
          <cell r="H27" t="str">
            <v>在岗</v>
          </cell>
        </row>
        <row r="28">
          <cell r="D28" t="str">
            <v>410422200206082236</v>
          </cell>
          <cell r="E28" t="str">
            <v>平顶山市一凡人力资源有限公司</v>
          </cell>
          <cell r="F28" t="str">
            <v>20241008-20271007</v>
          </cell>
          <cell r="G28" t="str">
            <v>叶县公安局</v>
          </cell>
          <cell r="H28" t="str">
            <v>在岗</v>
          </cell>
        </row>
        <row r="29">
          <cell r="D29" t="str">
            <v>41042220001105004X</v>
          </cell>
          <cell r="E29" t="str">
            <v>平顶山市一凡人力资源有限公司</v>
          </cell>
          <cell r="F29" t="str">
            <v>20241008-20271007</v>
          </cell>
          <cell r="G29" t="str">
            <v>叶县公安局</v>
          </cell>
          <cell r="H29" t="str">
            <v>在岗</v>
          </cell>
        </row>
        <row r="30">
          <cell r="D30" t="str">
            <v>410422200109223826</v>
          </cell>
          <cell r="E30" t="str">
            <v>平顶山市一凡人力资源有限公司</v>
          </cell>
          <cell r="F30" t="str">
            <v>20241008-20271007</v>
          </cell>
          <cell r="G30" t="str">
            <v>叶县九龙街道办事处</v>
          </cell>
          <cell r="H30" t="str">
            <v>在岗</v>
          </cell>
        </row>
        <row r="31">
          <cell r="D31" t="str">
            <v>410422199901162240</v>
          </cell>
          <cell r="E31" t="str">
            <v>平顶山市一凡人力资源有限公司</v>
          </cell>
          <cell r="F31" t="str">
            <v>20241008-20271007</v>
          </cell>
          <cell r="G31" t="str">
            <v>叶县九龙街道办事处</v>
          </cell>
          <cell r="H31" t="str">
            <v>在岗</v>
          </cell>
        </row>
        <row r="32">
          <cell r="D32" t="str">
            <v>410422199104245422</v>
          </cell>
          <cell r="E32" t="str">
            <v>平顶山市一凡人力资源有限公司</v>
          </cell>
          <cell r="F32" t="str">
            <v>20241008-20271007</v>
          </cell>
          <cell r="G32" t="str">
            <v>叶县九龙街道办事处</v>
          </cell>
          <cell r="H32" t="str">
            <v>在岗</v>
          </cell>
        </row>
        <row r="33">
          <cell r="D33" t="str">
            <v>410422200005225923</v>
          </cell>
          <cell r="E33" t="str">
            <v>平顶山市一凡人力资源有限公司</v>
          </cell>
          <cell r="F33" t="str">
            <v>20241008-20271007</v>
          </cell>
          <cell r="G33" t="str">
            <v>叶县廉村镇人民政府</v>
          </cell>
          <cell r="H33" t="str">
            <v>在岗</v>
          </cell>
        </row>
        <row r="34">
          <cell r="D34" t="str">
            <v>410422200005108647</v>
          </cell>
          <cell r="E34" t="str">
            <v>平顶山市一凡人力资源有限公司</v>
          </cell>
          <cell r="F34" t="str">
            <v>20241008-20271007</v>
          </cell>
          <cell r="G34" t="str">
            <v>叶县廉村镇人民政府</v>
          </cell>
          <cell r="H34" t="str">
            <v>在岗</v>
          </cell>
        </row>
        <row r="35">
          <cell r="D35" t="str">
            <v>41042219980904652X</v>
          </cell>
          <cell r="E35" t="str">
            <v>平顶山市一凡人力资源有限公司</v>
          </cell>
          <cell r="F35" t="str">
            <v>20241008-20271007</v>
          </cell>
          <cell r="G35" t="str">
            <v>叶县廉村镇人民政府</v>
          </cell>
          <cell r="H35" t="str">
            <v>在岗</v>
          </cell>
        </row>
        <row r="36">
          <cell r="D36" t="str">
            <v>410422200310071027</v>
          </cell>
          <cell r="E36" t="str">
            <v>平顶山市一凡人力资源有限公司</v>
          </cell>
          <cell r="F36" t="str">
            <v>20241008-20271007</v>
          </cell>
          <cell r="G36" t="str">
            <v>叶县农业机械技术中心</v>
          </cell>
          <cell r="H36" t="str">
            <v>在岗</v>
          </cell>
        </row>
        <row r="37">
          <cell r="D37" t="str">
            <v>410422200307211017</v>
          </cell>
          <cell r="E37" t="str">
            <v>平顶山市一凡人力资源有限公司</v>
          </cell>
          <cell r="F37" t="str">
            <v>20241008-20271007</v>
          </cell>
          <cell r="G37" t="str">
            <v>叶县农业机械技术中心</v>
          </cell>
          <cell r="H37" t="str">
            <v>在岗</v>
          </cell>
        </row>
        <row r="38">
          <cell r="D38" t="str">
            <v>410422200001291018</v>
          </cell>
          <cell r="E38" t="str">
            <v>平顶山市一凡人力资源有限公司</v>
          </cell>
          <cell r="F38" t="str">
            <v>20241008-20271007</v>
          </cell>
          <cell r="G38" t="str">
            <v>叶县农业机械技术中心</v>
          </cell>
          <cell r="H38" t="str">
            <v>在岗</v>
          </cell>
        </row>
        <row r="39">
          <cell r="D39" t="str">
            <v>410422200101181027</v>
          </cell>
          <cell r="E39" t="str">
            <v>平顶山市一凡人力资源有限公司</v>
          </cell>
          <cell r="F39" t="str">
            <v>20241008-20271007</v>
          </cell>
          <cell r="G39" t="str">
            <v>叶县农业农村局</v>
          </cell>
          <cell r="H39" t="str">
            <v>在岗</v>
          </cell>
        </row>
        <row r="40">
          <cell r="D40" t="str">
            <v>410422200004081825</v>
          </cell>
          <cell r="E40" t="str">
            <v>平顶山市一凡人力资源有限公司</v>
          </cell>
          <cell r="F40" t="str">
            <v>20241008-20271007</v>
          </cell>
          <cell r="G40" t="str">
            <v>叶县农业农村局</v>
          </cell>
          <cell r="H40" t="str">
            <v>在岗</v>
          </cell>
        </row>
        <row r="41">
          <cell r="D41" t="str">
            <v>410422200302138121</v>
          </cell>
          <cell r="E41" t="str">
            <v>平顶山市一凡人力资源有限公司</v>
          </cell>
          <cell r="F41" t="str">
            <v>20241008-20271007</v>
          </cell>
          <cell r="G41" t="str">
            <v>叶县农业农村局</v>
          </cell>
          <cell r="H41" t="str">
            <v>在岗</v>
          </cell>
        </row>
        <row r="42">
          <cell r="D42" t="str">
            <v>410422200111260028</v>
          </cell>
          <cell r="E42" t="str">
            <v>平顶山市一凡人力资源有限公司</v>
          </cell>
          <cell r="F42" t="str">
            <v>20241008-20271007</v>
          </cell>
          <cell r="G42" t="str">
            <v>叶县农业农村局</v>
          </cell>
          <cell r="H42" t="str">
            <v>在岗</v>
          </cell>
        </row>
        <row r="43">
          <cell r="D43" t="str">
            <v>410422199905061025</v>
          </cell>
          <cell r="E43" t="str">
            <v>平顶山市一凡人力资源有限公司</v>
          </cell>
          <cell r="F43" t="str">
            <v>20241008-20271007</v>
          </cell>
          <cell r="G43" t="str">
            <v>叶县水利局</v>
          </cell>
          <cell r="H43" t="str">
            <v>在岗</v>
          </cell>
        </row>
        <row r="44">
          <cell r="D44" t="str">
            <v>41042220000803222X</v>
          </cell>
          <cell r="E44" t="str">
            <v>平顶山市一凡人力资源有限公司</v>
          </cell>
          <cell r="F44" t="str">
            <v>20241008-20271007</v>
          </cell>
          <cell r="G44" t="str">
            <v>叶县水利局</v>
          </cell>
          <cell r="H44" t="str">
            <v>在岗</v>
          </cell>
        </row>
        <row r="45">
          <cell r="D45" t="str">
            <v>410422200108070020</v>
          </cell>
          <cell r="E45" t="str">
            <v>平顶山市一凡人力资源有限公司</v>
          </cell>
          <cell r="F45" t="str">
            <v>20241008-20271007</v>
          </cell>
          <cell r="G45" t="str">
            <v>叶县水利局</v>
          </cell>
          <cell r="H45" t="str">
            <v>在岗</v>
          </cell>
        </row>
        <row r="46">
          <cell r="D46" t="str">
            <v>410422200210069130</v>
          </cell>
          <cell r="E46" t="str">
            <v>平顶山市一凡人力资源有限公司</v>
          </cell>
          <cell r="F46" t="str">
            <v>20241008-20271007</v>
          </cell>
          <cell r="G46" t="str">
            <v>叶县水利局</v>
          </cell>
          <cell r="H46" t="str">
            <v>在岗</v>
          </cell>
        </row>
        <row r="47">
          <cell r="D47" t="str">
            <v>41042219980904222X</v>
          </cell>
          <cell r="E47" t="str">
            <v>平顶山市一凡人力资源有限公司</v>
          </cell>
          <cell r="F47" t="str">
            <v>20241008-20271007</v>
          </cell>
          <cell r="G47" t="str">
            <v>叶县退役军人事务局</v>
          </cell>
          <cell r="H47" t="str">
            <v>在岗</v>
          </cell>
        </row>
        <row r="48">
          <cell r="D48" t="str">
            <v>41042220011020004X</v>
          </cell>
          <cell r="E48" t="str">
            <v>平顶山市一凡人力资源有限公司</v>
          </cell>
          <cell r="F48" t="str">
            <v>20241008-20271007</v>
          </cell>
          <cell r="G48" t="str">
            <v>叶县退役军人事务局</v>
          </cell>
          <cell r="H48" t="str">
            <v>在岗</v>
          </cell>
        </row>
        <row r="49">
          <cell r="D49" t="str">
            <v>410422199312150057</v>
          </cell>
          <cell r="E49" t="str">
            <v>平顶山市一凡人力资源有限公司</v>
          </cell>
          <cell r="F49" t="str">
            <v>20241008-20271007</v>
          </cell>
          <cell r="G49" t="str">
            <v>叶县退役军人事务局</v>
          </cell>
          <cell r="H49" t="str">
            <v>在岗</v>
          </cell>
        </row>
        <row r="50">
          <cell r="D50" t="str">
            <v>410422200309181042</v>
          </cell>
          <cell r="E50" t="str">
            <v>平顶山市一凡人力资源有限公司</v>
          </cell>
          <cell r="F50" t="str">
            <v>20241008-20271007</v>
          </cell>
          <cell r="G50" t="str">
            <v>叶县卫生健康委员会</v>
          </cell>
          <cell r="H50" t="str">
            <v>在岗</v>
          </cell>
        </row>
        <row r="51">
          <cell r="D51" t="str">
            <v>410422198911113341</v>
          </cell>
          <cell r="E51" t="str">
            <v>平顶山市一凡人力资源有限公司</v>
          </cell>
          <cell r="F51" t="str">
            <v>20241008-20271007</v>
          </cell>
          <cell r="G51" t="str">
            <v>叶县卫生健康委员会</v>
          </cell>
          <cell r="H51" t="str">
            <v>在岗</v>
          </cell>
        </row>
        <row r="52">
          <cell r="D52" t="str">
            <v>410422200110019160</v>
          </cell>
          <cell r="E52" t="str">
            <v>平顶山市一凡人力资源有限公司</v>
          </cell>
          <cell r="F52" t="str">
            <v>20241008-20271007</v>
          </cell>
          <cell r="G52" t="str">
            <v>叶县卫生健康委员会</v>
          </cell>
          <cell r="H52" t="str">
            <v>在岗</v>
          </cell>
        </row>
        <row r="53">
          <cell r="D53" t="str">
            <v>410422200207290045</v>
          </cell>
          <cell r="E53" t="str">
            <v>平顶山市一凡人力资源有限公司</v>
          </cell>
          <cell r="F53" t="str">
            <v>20241008-20271007</v>
          </cell>
          <cell r="G53" t="str">
            <v>叶县卫生健康委员会</v>
          </cell>
          <cell r="H53" t="str">
            <v>在岗</v>
          </cell>
        </row>
        <row r="54">
          <cell r="D54" t="str">
            <v>410422199801110013</v>
          </cell>
          <cell r="E54" t="str">
            <v>平顶山市一凡人力资源有限公司</v>
          </cell>
          <cell r="F54" t="str">
            <v>20241008-20271007</v>
          </cell>
          <cell r="G54" t="str">
            <v>叶县卫生健康委员会</v>
          </cell>
          <cell r="H54" t="str">
            <v>在岗</v>
          </cell>
        </row>
        <row r="55">
          <cell r="D55" t="str">
            <v>410422200301289163</v>
          </cell>
          <cell r="E55" t="str">
            <v>平顶山市一凡人力资源有限公司</v>
          </cell>
          <cell r="F55" t="str">
            <v>20241008-20271007</v>
          </cell>
          <cell r="G55" t="str">
            <v>叶县卫生健康委员会</v>
          </cell>
          <cell r="H55" t="str">
            <v>在岗</v>
          </cell>
        </row>
        <row r="56">
          <cell r="D56" t="str">
            <v>41042220001213101X</v>
          </cell>
          <cell r="E56" t="str">
            <v>平顶山市一凡人力资源有限公司</v>
          </cell>
          <cell r="F56" t="str">
            <v>20241008-20271007</v>
          </cell>
          <cell r="G56" t="str">
            <v>叶县盐都街道办事处</v>
          </cell>
          <cell r="H56" t="str">
            <v>在岗</v>
          </cell>
        </row>
        <row r="57">
          <cell r="D57" t="str">
            <v>410422200110131048</v>
          </cell>
          <cell r="E57" t="str">
            <v>平顶山市一凡人力资源有限公司</v>
          </cell>
          <cell r="F57" t="str">
            <v>20241008-20271007</v>
          </cell>
          <cell r="G57" t="str">
            <v>叶县盐都街道办事处</v>
          </cell>
          <cell r="H57" t="str">
            <v>在岗</v>
          </cell>
        </row>
        <row r="58">
          <cell r="D58" t="str">
            <v>410422200201150068</v>
          </cell>
          <cell r="E58" t="str">
            <v>平顶山市一凡人力资源有限公司</v>
          </cell>
          <cell r="F58" t="str">
            <v>20241008-20271007</v>
          </cell>
          <cell r="G58" t="str">
            <v>叶县盐都街道办事处</v>
          </cell>
          <cell r="H58" t="str">
            <v>在岗</v>
          </cell>
        </row>
        <row r="59">
          <cell r="D59" t="str">
            <v>410422200010094825</v>
          </cell>
          <cell r="E59" t="str">
            <v>平顶山市一凡人力资源有限公司</v>
          </cell>
          <cell r="F59" t="str">
            <v>20241008-20271007</v>
          </cell>
          <cell r="G59" t="str">
            <v>叶县叶邑镇人民政府</v>
          </cell>
          <cell r="H59" t="str">
            <v>在岗</v>
          </cell>
        </row>
        <row r="60">
          <cell r="D60" t="str">
            <v>410422200111032228</v>
          </cell>
          <cell r="E60" t="str">
            <v>平顶山市一凡人力资源有限公司</v>
          </cell>
          <cell r="F60" t="str">
            <v>20241008-20271007</v>
          </cell>
          <cell r="G60" t="str">
            <v>叶县政务服务和大数据中心</v>
          </cell>
          <cell r="H60" t="str">
            <v>在岗</v>
          </cell>
        </row>
        <row r="61">
          <cell r="D61" t="str">
            <v>410422200010105926</v>
          </cell>
          <cell r="E61" t="str">
            <v>平顶山市一凡人力资源有限公司</v>
          </cell>
          <cell r="F61" t="str">
            <v>20241008-20271007</v>
          </cell>
          <cell r="G61" t="str">
            <v>中国共产党叶县委员会宣传部</v>
          </cell>
          <cell r="H61" t="str">
            <v>在岗</v>
          </cell>
        </row>
        <row r="62">
          <cell r="D62" t="str">
            <v>41042220020126812X</v>
          </cell>
          <cell r="E62" t="str">
            <v>平顶山市一凡人力资源有限公司</v>
          </cell>
          <cell r="F62" t="str">
            <v>20241008-20271007</v>
          </cell>
          <cell r="G62" t="str">
            <v>叶县畜牧业发展中心</v>
          </cell>
          <cell r="H62" t="str">
            <v>在岗</v>
          </cell>
        </row>
        <row r="63">
          <cell r="D63" t="str">
            <v>410422200011271029</v>
          </cell>
          <cell r="E63" t="str">
            <v>平顶山市一凡人力资源有限公司</v>
          </cell>
          <cell r="F63" t="str">
            <v>20241008-20271007</v>
          </cell>
          <cell r="G63" t="str">
            <v>叶县畜牧业发展中心</v>
          </cell>
          <cell r="H63" t="str">
            <v>在岗</v>
          </cell>
        </row>
        <row r="64">
          <cell r="D64" t="str">
            <v>410422200106040020</v>
          </cell>
          <cell r="E64" t="str">
            <v>平顶山市一凡人力资源有限公司</v>
          </cell>
          <cell r="F64" t="str">
            <v>20241008-20271007</v>
          </cell>
          <cell r="G64" t="str">
            <v>叶县经济发展和投资促进服务中心</v>
          </cell>
          <cell r="H64" t="str">
            <v>在岗</v>
          </cell>
        </row>
        <row r="65">
          <cell r="D65" t="str">
            <v>410422200112220044</v>
          </cell>
          <cell r="E65" t="str">
            <v>平顶山市一凡人力资源有限公司</v>
          </cell>
          <cell r="F65" t="str">
            <v>20241008-20271007</v>
          </cell>
          <cell r="G65" t="str">
            <v>叶县市场监督管理局</v>
          </cell>
          <cell r="H65" t="str">
            <v>在岗</v>
          </cell>
        </row>
        <row r="66">
          <cell r="D66" t="str">
            <v>410422200303233825</v>
          </cell>
          <cell r="E66" t="str">
            <v>平顶山市一凡人力资源有限公司</v>
          </cell>
          <cell r="F66" t="str">
            <v>20241008-20271007</v>
          </cell>
          <cell r="G66" t="str">
            <v>叶县市场监督管理局</v>
          </cell>
          <cell r="H66" t="str">
            <v>在岗</v>
          </cell>
        </row>
        <row r="67">
          <cell r="D67" t="str">
            <v>410422200010148141</v>
          </cell>
          <cell r="E67" t="str">
            <v>平顶山市一凡人力资源有限公司</v>
          </cell>
          <cell r="F67" t="str">
            <v>20241008-20271007</v>
          </cell>
          <cell r="G67" t="str">
            <v>叶县市场监督管理局</v>
          </cell>
          <cell r="H67" t="str">
            <v>在岗</v>
          </cell>
        </row>
        <row r="68">
          <cell r="D68" t="str">
            <v>410422200008202823</v>
          </cell>
          <cell r="E68" t="str">
            <v>平顶山市一凡人力资源有限公司</v>
          </cell>
          <cell r="F68" t="str">
            <v>20241008-20271007</v>
          </cell>
          <cell r="G68" t="str">
            <v>叶县常村镇人民政府</v>
          </cell>
          <cell r="H68" t="str">
            <v>在岗</v>
          </cell>
        </row>
        <row r="69">
          <cell r="D69" t="str">
            <v>410422200406287105</v>
          </cell>
          <cell r="E69" t="str">
            <v>平顶山市一凡人力资源有限公司</v>
          </cell>
          <cell r="F69" t="str">
            <v>20241008-20271007</v>
          </cell>
          <cell r="G69" t="str">
            <v>叶县总工会</v>
          </cell>
          <cell r="H69" t="str">
            <v>在岗</v>
          </cell>
        </row>
        <row r="70">
          <cell r="D70" t="str">
            <v>41042220000911004X</v>
          </cell>
          <cell r="E70" t="str">
            <v>平顶山市一凡人力资源有限公司</v>
          </cell>
          <cell r="F70" t="str">
            <v>20241008-20271007</v>
          </cell>
          <cell r="G70" t="str">
            <v>叶县总工会</v>
          </cell>
          <cell r="H70" t="str">
            <v>在岗</v>
          </cell>
        </row>
        <row r="71">
          <cell r="D71" t="str">
            <v>410422200107301018</v>
          </cell>
          <cell r="E71" t="str">
            <v>平顶山市一凡人力资源有限公司</v>
          </cell>
          <cell r="F71" t="str">
            <v>20241008-20271007</v>
          </cell>
          <cell r="G71" t="str">
            <v>叶县工业和信息化局</v>
          </cell>
          <cell r="H71" t="str">
            <v>在岗</v>
          </cell>
        </row>
        <row r="72">
          <cell r="D72" t="str">
            <v>410422199511293317</v>
          </cell>
          <cell r="E72" t="str">
            <v>平顶山市一凡人力资源有限公司</v>
          </cell>
          <cell r="F72" t="str">
            <v>20241008-20271007</v>
          </cell>
          <cell r="G72" t="str">
            <v>叶县工业和信息化局</v>
          </cell>
          <cell r="H72" t="str">
            <v>在岗</v>
          </cell>
        </row>
        <row r="73">
          <cell r="D73" t="str">
            <v>410422200209201034</v>
          </cell>
          <cell r="E73" t="str">
            <v>平顶山市一凡人力资源有限公司</v>
          </cell>
          <cell r="F73" t="str">
            <v>20241008-20271007</v>
          </cell>
          <cell r="G73" t="str">
            <v>叶县工业和信息化局</v>
          </cell>
          <cell r="H73" t="str">
            <v>在岗</v>
          </cell>
        </row>
        <row r="74">
          <cell r="D74" t="str">
            <v>410422199901298607</v>
          </cell>
          <cell r="E74" t="str">
            <v>平顶山市一凡人力资源有限公司</v>
          </cell>
          <cell r="F74" t="str">
            <v>20241008-20271007</v>
          </cell>
          <cell r="G74" t="str">
            <v>叶县工业和信息化局</v>
          </cell>
          <cell r="H74" t="str">
            <v>在岗</v>
          </cell>
        </row>
        <row r="75">
          <cell r="D75" t="str">
            <v>410422200010270040</v>
          </cell>
          <cell r="E75" t="str">
            <v>平顶山市一凡人力资源有限公司</v>
          </cell>
          <cell r="F75" t="str">
            <v>20241008-20271007</v>
          </cell>
          <cell r="G75" t="str">
            <v>叶县工业和信息化局</v>
          </cell>
          <cell r="H75" t="str">
            <v>在岗</v>
          </cell>
        </row>
        <row r="76">
          <cell r="D76" t="str">
            <v>410422197608290025</v>
          </cell>
          <cell r="E76" t="str">
            <v>平顶山市一凡人力资源有限公司</v>
          </cell>
          <cell r="F76" t="str">
            <v>20250101-20260829</v>
          </cell>
          <cell r="G76" t="str">
            <v>叶县退役军人事务局</v>
          </cell>
          <cell r="H76" t="str">
            <v>在岗</v>
          </cell>
        </row>
        <row r="77">
          <cell r="D77" t="str">
            <v>41042219761123434x</v>
          </cell>
          <cell r="E77" t="str">
            <v>平顶山市一凡人力资源有限公司</v>
          </cell>
          <cell r="F77" t="str">
            <v>20250101-20271231</v>
          </cell>
          <cell r="G77" t="str">
            <v>叶县县委党校</v>
          </cell>
          <cell r="H77" t="str">
            <v>在岗</v>
          </cell>
        </row>
        <row r="78">
          <cell r="D78" t="str">
            <v>410526199604139061</v>
          </cell>
          <cell r="E78" t="str">
            <v>平顶山市一凡人力资源有限公司</v>
          </cell>
          <cell r="F78" t="str">
            <v>20220708-20250707</v>
          </cell>
          <cell r="G78" t="str">
            <v>叶县应急管理局</v>
          </cell>
          <cell r="H78" t="str">
            <v>在岗</v>
          </cell>
        </row>
        <row r="79">
          <cell r="D79" t="str">
            <v>410422200001147016</v>
          </cell>
          <cell r="E79" t="str">
            <v>平顶山市一凡人力资源有限公司</v>
          </cell>
          <cell r="F79" t="str">
            <v>20220801-20250731</v>
          </cell>
          <cell r="G79" t="str">
            <v>叶县九龙街道办事处</v>
          </cell>
          <cell r="H79" t="str">
            <v>在岗</v>
          </cell>
        </row>
        <row r="80">
          <cell r="D80" t="str">
            <v>410422200110240025</v>
          </cell>
          <cell r="E80" t="str">
            <v>平顶山市一凡人力资源有限公司</v>
          </cell>
          <cell r="F80" t="str">
            <v>20220801-20250731</v>
          </cell>
          <cell r="G80" t="str">
            <v>叶县九龙街道办事处</v>
          </cell>
          <cell r="H80" t="str">
            <v>在岗</v>
          </cell>
        </row>
        <row r="81">
          <cell r="D81" t="str">
            <v>410422198905190076</v>
          </cell>
          <cell r="E81" t="str">
            <v>平顶山市一凡人力资源有限公司</v>
          </cell>
          <cell r="F81" t="str">
            <v>20220901-20250831</v>
          </cell>
          <cell r="G81" t="str">
            <v>叶县政府热线办</v>
          </cell>
          <cell r="H81" t="str">
            <v>在岗</v>
          </cell>
        </row>
        <row r="82">
          <cell r="D82" t="str">
            <v>41042219750316003x</v>
          </cell>
          <cell r="E82" t="str">
            <v>平顶山市一凡人力资源有限公司</v>
          </cell>
          <cell r="F82" t="str">
            <v>20220901-20250831</v>
          </cell>
          <cell r="G82" t="str">
            <v>叶县九龙街道办事处</v>
          </cell>
          <cell r="H82" t="str">
            <v>在岗</v>
          </cell>
        </row>
        <row r="83">
          <cell r="D83" t="str">
            <v>410422200110070011</v>
          </cell>
          <cell r="E83" t="str">
            <v>平顶山市一凡人力资源有限公司</v>
          </cell>
          <cell r="F83" t="str">
            <v>20230401-20260331</v>
          </cell>
          <cell r="G83" t="str">
            <v>叶县城乡居民社会养老保险管理中心</v>
          </cell>
          <cell r="H83" t="str">
            <v>在岗</v>
          </cell>
        </row>
        <row r="84">
          <cell r="D84" t="str">
            <v>410422199808231029</v>
          </cell>
          <cell r="E84" t="str">
            <v>平顶山市一凡人力资源有限公司</v>
          </cell>
          <cell r="F84" t="str">
            <v>20230601-20260531</v>
          </cell>
          <cell r="G84" t="str">
            <v>叶县总工会</v>
          </cell>
          <cell r="H84" t="str">
            <v>在岗</v>
          </cell>
        </row>
        <row r="85">
          <cell r="D85" t="str">
            <v>410422198304173369</v>
          </cell>
          <cell r="E85" t="str">
            <v>平顶山市一凡人力资源有限公司</v>
          </cell>
          <cell r="F85" t="str">
            <v>20230701-20260630</v>
          </cell>
          <cell r="G85" t="str">
            <v>叶县总工会</v>
          </cell>
          <cell r="H85" t="str">
            <v>在岗</v>
          </cell>
        </row>
        <row r="86">
          <cell r="D86" t="str">
            <v>410422199003151048</v>
          </cell>
          <cell r="E86" t="str">
            <v>平顶山市一凡人力资源有限公司</v>
          </cell>
          <cell r="F86" t="str">
            <v>20231101-20261031</v>
          </cell>
          <cell r="G86" t="str">
            <v>叶县退役军人事务局</v>
          </cell>
          <cell r="H86" t="str">
            <v>在岗</v>
          </cell>
        </row>
        <row r="87">
          <cell r="D87" t="str">
            <v>410422199211150023</v>
          </cell>
          <cell r="E87" t="str">
            <v>平顶山市一凡人力资源有限公司</v>
          </cell>
          <cell r="F87" t="str">
            <v>20231101-20261031</v>
          </cell>
          <cell r="G87" t="str">
            <v>叶县残疾人联合会</v>
          </cell>
          <cell r="H87" t="str">
            <v>在岗</v>
          </cell>
        </row>
        <row r="88">
          <cell r="D88" t="str">
            <v>410422198906158166</v>
          </cell>
          <cell r="E88" t="str">
            <v>平顶山市一凡人力资源有限公司</v>
          </cell>
          <cell r="F88" t="str">
            <v>20231201-20261130</v>
          </cell>
          <cell r="G88" t="str">
            <v>国家统计局叶县调查队</v>
          </cell>
          <cell r="H88" t="str">
            <v>在岗</v>
          </cell>
        </row>
        <row r="89">
          <cell r="D89" t="str">
            <v>410422197504280025</v>
          </cell>
          <cell r="E89" t="str">
            <v>平顶山市一凡人力资源有限公司</v>
          </cell>
          <cell r="F89" t="str">
            <v>20240101-20250428</v>
          </cell>
          <cell r="G89" t="str">
            <v>叶县老干部活动中心</v>
          </cell>
          <cell r="H89" t="str">
            <v>在岗</v>
          </cell>
        </row>
        <row r="90">
          <cell r="D90" t="str">
            <v>410422199904011034</v>
          </cell>
          <cell r="E90" t="str">
            <v>平顶山市一凡人力资源有限公司</v>
          </cell>
          <cell r="F90" t="str">
            <v>20240101-20261231</v>
          </cell>
          <cell r="G90" t="str">
            <v>叶县农业农村局</v>
          </cell>
          <cell r="H90" t="str">
            <v>在岗</v>
          </cell>
        </row>
        <row r="91">
          <cell r="D91" t="str">
            <v>410422199908281023</v>
          </cell>
          <cell r="E91" t="str">
            <v>平顶山市一凡人力资源有限公司</v>
          </cell>
          <cell r="F91" t="str">
            <v>20240801-20270731</v>
          </cell>
          <cell r="G91" t="str">
            <v>叶县退役军人事务局</v>
          </cell>
          <cell r="H91" t="str">
            <v>在岗</v>
          </cell>
        </row>
        <row r="92">
          <cell r="D92" t="str">
            <v>410422197908172821</v>
          </cell>
          <cell r="E92" t="str">
            <v>平顶山市一凡人力资源有限公司</v>
          </cell>
          <cell r="F92" t="str">
            <v>20240901-20270831</v>
          </cell>
          <cell r="G92" t="str">
            <v>叶县农业机械技术中心</v>
          </cell>
          <cell r="H92" t="str">
            <v>在岗</v>
          </cell>
        </row>
        <row r="93">
          <cell r="D93" t="str">
            <v>410422199202091017</v>
          </cell>
          <cell r="E93" t="str">
            <v>平顶山市一凡人力资源有限公司</v>
          </cell>
          <cell r="F93" t="str">
            <v>20241201-20271130</v>
          </cell>
          <cell r="G93" t="str">
            <v>叶县工业和信息化局</v>
          </cell>
          <cell r="H93" t="str">
            <v>在岗</v>
          </cell>
        </row>
        <row r="94">
          <cell r="D94" t="str">
            <v>410422198207150202</v>
          </cell>
          <cell r="E94" t="str">
            <v>平顶山市一凡人力资源有限公司</v>
          </cell>
          <cell r="F94" t="str">
            <v>20250107-20280106</v>
          </cell>
          <cell r="G94" t="str">
            <v>叶县统计局</v>
          </cell>
          <cell r="H94" t="str">
            <v>在岗</v>
          </cell>
        </row>
        <row r="95">
          <cell r="D95" t="str">
            <v>410422197803087022</v>
          </cell>
          <cell r="E95" t="str">
            <v>平顶山市一凡人力资源有限公司</v>
          </cell>
          <cell r="F95" t="str">
            <v>20250101-20271231</v>
          </cell>
          <cell r="G95" t="str">
            <v>叶县商业总公司</v>
          </cell>
          <cell r="H95" t="str">
            <v>在岗</v>
          </cell>
        </row>
        <row r="96">
          <cell r="D96" t="str">
            <v>410422197212157631</v>
          </cell>
          <cell r="E96" t="str">
            <v>平顶山市一凡人力资源有限公司</v>
          </cell>
          <cell r="F96" t="str">
            <v>20250301-20280229</v>
          </cell>
          <cell r="G96" t="str">
            <v>叶县水利局</v>
          </cell>
          <cell r="H96" t="str">
            <v>在岗</v>
          </cell>
        </row>
        <row r="97">
          <cell r="D97" t="str">
            <v>410422200405190045</v>
          </cell>
          <cell r="E97" t="str">
            <v>平顶山市一凡人力资源有限公司</v>
          </cell>
          <cell r="F97" t="str">
            <v>20250307-20280306</v>
          </cell>
          <cell r="G97" t="str">
            <v>国家统计局叶县调查队</v>
          </cell>
          <cell r="H97" t="str">
            <v>在岗</v>
          </cell>
        </row>
        <row r="98">
          <cell r="D98" t="str">
            <v>412702200111097569</v>
          </cell>
          <cell r="E98" t="str">
            <v>平顶山市一凡人力资源有限公司</v>
          </cell>
          <cell r="F98" t="str">
            <v>20250401-20280331</v>
          </cell>
          <cell r="G98" t="str">
            <v>国家统计局叶县调查队</v>
          </cell>
          <cell r="H98" t="str">
            <v>在岗</v>
          </cell>
        </row>
        <row r="99">
          <cell r="D99" t="str">
            <v>410422199002280083</v>
          </cell>
          <cell r="E99" t="str">
            <v>平顶山市一凡人力资源有限公司</v>
          </cell>
          <cell r="F99" t="str">
            <v>20250304-20280303</v>
          </cell>
          <cell r="G99" t="str">
            <v>叶县综合保险中心</v>
          </cell>
          <cell r="H99" t="str">
            <v>在岗</v>
          </cell>
        </row>
        <row r="100">
          <cell r="G100" t="str">
            <v>联系电话：0375-7318988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封面"/>
    </sheetNames>
    <sheetDataSet>
      <sheetData sheetId="0">
        <row r="2">
          <cell r="M2" t="str">
            <v>单位：元 </v>
          </cell>
        </row>
        <row r="3">
          <cell r="D3" t="str">
            <v>身份证号</v>
          </cell>
          <cell r="E3" t="str">
            <v>服务单位</v>
          </cell>
          <cell r="F3" t="str">
            <v>合同期限</v>
          </cell>
          <cell r="G3" t="str">
            <v>联系电话</v>
          </cell>
          <cell r="H3" t="str">
            <v>申报金额</v>
          </cell>
        </row>
        <row r="3">
          <cell r="M3" t="str">
            <v>补贴金额</v>
          </cell>
        </row>
        <row r="4">
          <cell r="H4" t="str">
            <v>岗位补贴</v>
          </cell>
          <cell r="I4" t="str">
            <v>养老保险
补贴</v>
          </cell>
          <cell r="J4" t="str">
            <v>医疗保险
补贴</v>
          </cell>
          <cell r="K4" t="str">
            <v>工伤保险
补贴</v>
          </cell>
          <cell r="L4" t="str">
            <v>失业保险
补贴</v>
          </cell>
        </row>
        <row r="5">
          <cell r="D5" t="str">
            <v>410422199602155446</v>
          </cell>
          <cell r="E5" t="str">
            <v>龙泉乡政府</v>
          </cell>
          <cell r="F5" t="str">
            <v>20220505-20250504</v>
          </cell>
          <cell r="G5">
            <v>18236666808</v>
          </cell>
          <cell r="H5">
            <v>1800</v>
          </cell>
          <cell r="I5">
            <v>600.96</v>
          </cell>
          <cell r="J5">
            <v>300.48</v>
          </cell>
          <cell r="K5">
            <v>6.01</v>
          </cell>
          <cell r="L5">
            <v>26.29</v>
          </cell>
          <cell r="M5">
            <v>2733.74</v>
          </cell>
        </row>
        <row r="6">
          <cell r="D6" t="str">
            <v>410422200102159139</v>
          </cell>
          <cell r="E6" t="str">
            <v>叶县农业产业服务中心</v>
          </cell>
          <cell r="F6" t="str">
            <v>20221008-20251007</v>
          </cell>
          <cell r="G6">
            <v>17530911775</v>
          </cell>
          <cell r="H6">
            <v>1800</v>
          </cell>
          <cell r="I6">
            <v>600.96</v>
          </cell>
          <cell r="J6">
            <v>300.48</v>
          </cell>
          <cell r="K6">
            <v>6.01</v>
          </cell>
          <cell r="L6">
            <v>26.29</v>
          </cell>
          <cell r="M6">
            <v>2733.74</v>
          </cell>
        </row>
        <row r="7">
          <cell r="D7" t="str">
            <v>410422199912300020</v>
          </cell>
          <cell r="E7" t="str">
            <v>叶县农业产业服务中心</v>
          </cell>
          <cell r="F7" t="str">
            <v>20221008-20251007</v>
          </cell>
          <cell r="G7">
            <v>13226293131</v>
          </cell>
          <cell r="H7">
            <v>1800</v>
          </cell>
          <cell r="I7">
            <v>600.96</v>
          </cell>
          <cell r="J7">
            <v>300.48</v>
          </cell>
          <cell r="K7">
            <v>6.01</v>
          </cell>
          <cell r="L7">
            <v>26.29</v>
          </cell>
          <cell r="M7">
            <v>2733.74</v>
          </cell>
        </row>
        <row r="8">
          <cell r="D8" t="str">
            <v>410422199903150024</v>
          </cell>
          <cell r="E8" t="str">
            <v>九龙街道办事处</v>
          </cell>
          <cell r="F8" t="str">
            <v>20221008-20251007</v>
          </cell>
          <cell r="G8">
            <v>18768941993</v>
          </cell>
          <cell r="H8">
            <v>1800</v>
          </cell>
          <cell r="I8">
            <v>600.96</v>
          </cell>
          <cell r="J8">
            <v>300.48</v>
          </cell>
          <cell r="K8">
            <v>6.01</v>
          </cell>
          <cell r="L8">
            <v>26.29</v>
          </cell>
          <cell r="M8">
            <v>2733.74</v>
          </cell>
        </row>
        <row r="9">
          <cell r="D9" t="str">
            <v>410422200103282219</v>
          </cell>
          <cell r="E9" t="str">
            <v>叶县财政局</v>
          </cell>
          <cell r="F9" t="str">
            <v>20221008-20251007</v>
          </cell>
          <cell r="G9">
            <v>18638795498</v>
          </cell>
          <cell r="H9">
            <v>1800</v>
          </cell>
          <cell r="I9">
            <v>600.96</v>
          </cell>
          <cell r="J9">
            <v>300.48</v>
          </cell>
          <cell r="K9">
            <v>6.01</v>
          </cell>
          <cell r="L9">
            <v>26.29</v>
          </cell>
          <cell r="M9">
            <v>2733.74</v>
          </cell>
        </row>
        <row r="10">
          <cell r="D10" t="str">
            <v>410422199601187083</v>
          </cell>
          <cell r="E10" t="str">
            <v>叶县财政局</v>
          </cell>
          <cell r="F10" t="str">
            <v>20221008-20251007</v>
          </cell>
          <cell r="G10">
            <v>18614985317</v>
          </cell>
          <cell r="H10">
            <v>1800</v>
          </cell>
          <cell r="I10">
            <v>600.96</v>
          </cell>
          <cell r="J10">
            <v>300.48</v>
          </cell>
          <cell r="K10">
            <v>6.01</v>
          </cell>
          <cell r="L10">
            <v>26.29</v>
          </cell>
          <cell r="M10">
            <v>2733.74</v>
          </cell>
        </row>
        <row r="11">
          <cell r="D11" t="str">
            <v>41042220000726001X</v>
          </cell>
          <cell r="E11" t="str">
            <v>叶县慈善协会</v>
          </cell>
          <cell r="F11" t="str">
            <v>20221008-20251007</v>
          </cell>
          <cell r="G11">
            <v>15837523028</v>
          </cell>
          <cell r="H11">
            <v>1800</v>
          </cell>
          <cell r="I11">
            <v>600.96</v>
          </cell>
          <cell r="J11">
            <v>300.48</v>
          </cell>
          <cell r="K11">
            <v>6.01</v>
          </cell>
          <cell r="L11">
            <v>26.29</v>
          </cell>
          <cell r="M11">
            <v>2733.74</v>
          </cell>
        </row>
        <row r="12">
          <cell r="D12" t="str">
            <v>410422200006130088</v>
          </cell>
          <cell r="E12" t="str">
            <v>叶县妇女联合会</v>
          </cell>
          <cell r="F12" t="str">
            <v>20221008-20251007</v>
          </cell>
          <cell r="G12">
            <v>17739276983</v>
          </cell>
          <cell r="H12">
            <v>1800</v>
          </cell>
          <cell r="I12">
            <v>600.96</v>
          </cell>
          <cell r="J12">
            <v>300.48</v>
          </cell>
          <cell r="K12">
            <v>6.01</v>
          </cell>
          <cell r="L12">
            <v>26.29</v>
          </cell>
          <cell r="M12">
            <v>2733.74</v>
          </cell>
        </row>
        <row r="13">
          <cell r="D13" t="str">
            <v>410422200011230032</v>
          </cell>
          <cell r="E13" t="str">
            <v>叶县工业和信息化局</v>
          </cell>
          <cell r="F13" t="str">
            <v>20221008-20251007</v>
          </cell>
          <cell r="G13">
            <v>18613757626</v>
          </cell>
          <cell r="H13">
            <v>1800</v>
          </cell>
          <cell r="I13">
            <v>600.96</v>
          </cell>
          <cell r="J13">
            <v>300.48</v>
          </cell>
          <cell r="K13">
            <v>6.01</v>
          </cell>
          <cell r="L13">
            <v>26.29</v>
          </cell>
          <cell r="M13">
            <v>2733.74</v>
          </cell>
        </row>
        <row r="14">
          <cell r="D14" t="str">
            <v>410422200107071021</v>
          </cell>
          <cell r="E14" t="str">
            <v>叶县公安局</v>
          </cell>
          <cell r="F14" t="str">
            <v>20221008-20251007</v>
          </cell>
          <cell r="G14">
            <v>19959463980</v>
          </cell>
          <cell r="H14">
            <v>1800</v>
          </cell>
          <cell r="I14">
            <v>600.96</v>
          </cell>
          <cell r="J14">
            <v>300.48</v>
          </cell>
          <cell r="K14">
            <v>6.01</v>
          </cell>
          <cell r="L14">
            <v>26.29</v>
          </cell>
          <cell r="M14">
            <v>2733.74</v>
          </cell>
        </row>
        <row r="15">
          <cell r="D15" t="str">
            <v>410422200004300039</v>
          </cell>
          <cell r="E15" t="str">
            <v>叶县农业机械制造中心</v>
          </cell>
          <cell r="F15" t="str">
            <v>20221008-20251007</v>
          </cell>
          <cell r="G15">
            <v>19937529287</v>
          </cell>
          <cell r="H15">
            <v>1800</v>
          </cell>
          <cell r="I15">
            <v>600.96</v>
          </cell>
          <cell r="J15">
            <v>300.48</v>
          </cell>
          <cell r="K15">
            <v>6.01</v>
          </cell>
          <cell r="L15">
            <v>26.29</v>
          </cell>
          <cell r="M15">
            <v>2733.74</v>
          </cell>
        </row>
        <row r="16">
          <cell r="D16" t="str">
            <v>410422200003100027</v>
          </cell>
          <cell r="E16" t="str">
            <v>叶县农业农村局</v>
          </cell>
          <cell r="F16" t="str">
            <v>20221008-20251007</v>
          </cell>
          <cell r="G16">
            <v>18537554070</v>
          </cell>
          <cell r="H16">
            <v>1800</v>
          </cell>
          <cell r="I16">
            <v>600.96</v>
          </cell>
          <cell r="J16">
            <v>300.48</v>
          </cell>
          <cell r="K16">
            <v>6.01</v>
          </cell>
          <cell r="L16">
            <v>26.29</v>
          </cell>
          <cell r="M16">
            <v>2733.74</v>
          </cell>
        </row>
        <row r="17">
          <cell r="D17" t="str">
            <v>410422199911219175</v>
          </cell>
          <cell r="E17" t="str">
            <v>叶县水利局</v>
          </cell>
          <cell r="F17" t="str">
            <v>20221008-20251007</v>
          </cell>
          <cell r="G17">
            <v>15938928767</v>
          </cell>
          <cell r="H17">
            <v>1800</v>
          </cell>
          <cell r="I17">
            <v>600.96</v>
          </cell>
          <cell r="J17">
            <v>300.48</v>
          </cell>
          <cell r="K17">
            <v>6.01</v>
          </cell>
          <cell r="L17">
            <v>26.29</v>
          </cell>
          <cell r="M17">
            <v>2733.74</v>
          </cell>
        </row>
        <row r="18">
          <cell r="D18" t="str">
            <v>410422199907260028</v>
          </cell>
          <cell r="E18" t="str">
            <v>叶县退役军人事务局</v>
          </cell>
          <cell r="F18" t="str">
            <v>20221008-20251007</v>
          </cell>
          <cell r="G18">
            <v>17516559871</v>
          </cell>
          <cell r="H18">
            <v>1800</v>
          </cell>
          <cell r="I18">
            <v>600.96</v>
          </cell>
          <cell r="J18">
            <v>300.48</v>
          </cell>
          <cell r="K18">
            <v>6.01</v>
          </cell>
          <cell r="L18">
            <v>26.29</v>
          </cell>
          <cell r="M18">
            <v>2733.74</v>
          </cell>
        </row>
        <row r="19">
          <cell r="D19" t="str">
            <v>410422200012170043</v>
          </cell>
          <cell r="E19" t="str">
            <v>叶县叶邑镇人民政府</v>
          </cell>
          <cell r="F19" t="str">
            <v>20221008-20251007</v>
          </cell>
          <cell r="G19">
            <v>17629656514</v>
          </cell>
          <cell r="H19">
            <v>1800</v>
          </cell>
          <cell r="I19">
            <v>600.96</v>
          </cell>
          <cell r="J19">
            <v>300.48</v>
          </cell>
          <cell r="K19">
            <v>6.01</v>
          </cell>
          <cell r="L19">
            <v>26.29</v>
          </cell>
          <cell r="M19">
            <v>2733.74</v>
          </cell>
        </row>
        <row r="20">
          <cell r="D20" t="str">
            <v>410411200101085538</v>
          </cell>
          <cell r="E20" t="str">
            <v>叶县应急管理局</v>
          </cell>
          <cell r="F20" t="str">
            <v>20221008-20251007</v>
          </cell>
          <cell r="G20">
            <v>17737562981</v>
          </cell>
          <cell r="H20">
            <v>1800</v>
          </cell>
          <cell r="I20">
            <v>600.96</v>
          </cell>
          <cell r="J20">
            <v>300.48</v>
          </cell>
          <cell r="K20">
            <v>6.01</v>
          </cell>
          <cell r="L20">
            <v>26.29</v>
          </cell>
          <cell r="M20">
            <v>2733.74</v>
          </cell>
        </row>
        <row r="21">
          <cell r="D21" t="str">
            <v>410422200006090012</v>
          </cell>
          <cell r="E21" t="str">
            <v>共青团叶县委员会</v>
          </cell>
          <cell r="F21" t="str">
            <v>20221008-20251007</v>
          </cell>
          <cell r="G21">
            <v>15038849955</v>
          </cell>
          <cell r="H21">
            <v>1800</v>
          </cell>
          <cell r="I21">
            <v>600.96</v>
          </cell>
          <cell r="J21">
            <v>300.48</v>
          </cell>
          <cell r="K21">
            <v>6.01</v>
          </cell>
          <cell r="L21">
            <v>26.29</v>
          </cell>
          <cell r="M21">
            <v>2733.74</v>
          </cell>
        </row>
        <row r="22">
          <cell r="D22" t="str">
            <v>410422200112227027</v>
          </cell>
          <cell r="E22" t="str">
            <v>叶县残疾人联合会</v>
          </cell>
          <cell r="F22" t="str">
            <v>20241008-20271007</v>
          </cell>
          <cell r="G22">
            <v>15093806306</v>
          </cell>
          <cell r="H22">
            <v>1800</v>
          </cell>
          <cell r="I22">
            <v>600.96</v>
          </cell>
          <cell r="J22">
            <v>300.48</v>
          </cell>
          <cell r="K22">
            <v>6.01</v>
          </cell>
          <cell r="L22">
            <v>26.29</v>
          </cell>
          <cell r="M22">
            <v>2733.74</v>
          </cell>
        </row>
        <row r="23">
          <cell r="D23" t="str">
            <v>410422199811253827</v>
          </cell>
          <cell r="E23" t="str">
            <v>叶县妇女联合会</v>
          </cell>
          <cell r="F23" t="str">
            <v>20241008-20271007</v>
          </cell>
          <cell r="G23">
            <v>17839390767</v>
          </cell>
          <cell r="H23">
            <v>1800</v>
          </cell>
          <cell r="I23">
            <v>600.96</v>
          </cell>
          <cell r="J23">
            <v>300.48</v>
          </cell>
          <cell r="K23">
            <v>6.01</v>
          </cell>
          <cell r="L23">
            <v>26.29</v>
          </cell>
          <cell r="M23">
            <v>2733.74</v>
          </cell>
        </row>
        <row r="24">
          <cell r="D24" t="str">
            <v>410422200109020025</v>
          </cell>
          <cell r="E24" t="str">
            <v>叶县妇女联合会</v>
          </cell>
          <cell r="F24" t="str">
            <v>20241008-20271007</v>
          </cell>
          <cell r="G24">
            <v>17839388647</v>
          </cell>
          <cell r="H24">
            <v>1800</v>
          </cell>
          <cell r="I24">
            <v>600.96</v>
          </cell>
          <cell r="J24">
            <v>300.48</v>
          </cell>
          <cell r="K24">
            <v>6.01</v>
          </cell>
          <cell r="L24">
            <v>26.29</v>
          </cell>
          <cell r="M24">
            <v>2733.74</v>
          </cell>
        </row>
        <row r="25">
          <cell r="D25" t="str">
            <v>410422199108103325</v>
          </cell>
          <cell r="E25" t="str">
            <v>叶县公安局</v>
          </cell>
          <cell r="F25" t="str">
            <v>20241008-20271007</v>
          </cell>
          <cell r="G25">
            <v>18768991017</v>
          </cell>
          <cell r="H25">
            <v>1800</v>
          </cell>
          <cell r="I25">
            <v>600.96</v>
          </cell>
          <cell r="J25">
            <v>300.48</v>
          </cell>
          <cell r="K25">
            <v>6.01</v>
          </cell>
          <cell r="L25">
            <v>26.29</v>
          </cell>
          <cell r="M25">
            <v>2733.74</v>
          </cell>
        </row>
        <row r="26">
          <cell r="D26" t="str">
            <v>410422200202087021</v>
          </cell>
          <cell r="E26" t="str">
            <v>叶县公安局</v>
          </cell>
          <cell r="F26" t="str">
            <v>20241008-20271007</v>
          </cell>
          <cell r="G26">
            <v>17335208553</v>
          </cell>
          <cell r="H26">
            <v>1800</v>
          </cell>
          <cell r="I26">
            <v>600.96</v>
          </cell>
          <cell r="J26">
            <v>300.48</v>
          </cell>
          <cell r="K26">
            <v>6.01</v>
          </cell>
          <cell r="L26">
            <v>26.29</v>
          </cell>
          <cell r="M26">
            <v>2733.74</v>
          </cell>
        </row>
        <row r="27">
          <cell r="D27" t="str">
            <v>410422200206092215</v>
          </cell>
          <cell r="E27" t="str">
            <v>叶县公安局</v>
          </cell>
          <cell r="F27" t="str">
            <v>20241008-20271007</v>
          </cell>
          <cell r="G27">
            <v>15516060276</v>
          </cell>
          <cell r="H27">
            <v>1800</v>
          </cell>
          <cell r="I27">
            <v>600.96</v>
          </cell>
          <cell r="J27">
            <v>300.48</v>
          </cell>
          <cell r="K27">
            <v>6.01</v>
          </cell>
          <cell r="L27">
            <v>26.29</v>
          </cell>
          <cell r="M27">
            <v>2733.74</v>
          </cell>
        </row>
        <row r="28">
          <cell r="D28" t="str">
            <v>410422200206082236</v>
          </cell>
          <cell r="E28" t="str">
            <v>叶县公安局</v>
          </cell>
          <cell r="F28" t="str">
            <v>20241008-20271007</v>
          </cell>
          <cell r="G28">
            <v>17637515542</v>
          </cell>
          <cell r="H28">
            <v>1800</v>
          </cell>
          <cell r="I28">
            <v>600.96</v>
          </cell>
          <cell r="J28">
            <v>300.48</v>
          </cell>
          <cell r="K28">
            <v>6.01</v>
          </cell>
          <cell r="L28">
            <v>26.29</v>
          </cell>
          <cell r="M28">
            <v>2733.74</v>
          </cell>
        </row>
        <row r="29">
          <cell r="D29" t="str">
            <v>41042220001105004X</v>
          </cell>
          <cell r="E29" t="str">
            <v>叶县公安局</v>
          </cell>
          <cell r="F29" t="str">
            <v>20241008-20271007</v>
          </cell>
          <cell r="G29">
            <v>13383990896</v>
          </cell>
          <cell r="H29">
            <v>1800</v>
          </cell>
          <cell r="I29">
            <v>600.96</v>
          </cell>
          <cell r="J29">
            <v>300.48</v>
          </cell>
          <cell r="K29">
            <v>6.01</v>
          </cell>
          <cell r="L29">
            <v>26.29</v>
          </cell>
          <cell r="M29">
            <v>2733.74</v>
          </cell>
        </row>
        <row r="30">
          <cell r="D30" t="str">
            <v>410422200109223826</v>
          </cell>
          <cell r="E30" t="str">
            <v>叶县九龙街道办事处</v>
          </cell>
          <cell r="F30" t="str">
            <v>20241008-20271007</v>
          </cell>
          <cell r="G30">
            <v>18937515915</v>
          </cell>
          <cell r="H30">
            <v>1800</v>
          </cell>
          <cell r="I30">
            <v>600.96</v>
          </cell>
          <cell r="J30">
            <v>300.48</v>
          </cell>
          <cell r="K30">
            <v>6.01</v>
          </cell>
          <cell r="L30">
            <v>26.29</v>
          </cell>
          <cell r="M30">
            <v>2733.74</v>
          </cell>
        </row>
        <row r="31">
          <cell r="D31" t="str">
            <v>410422199901162240</v>
          </cell>
          <cell r="E31" t="str">
            <v>叶县九龙街道办事处</v>
          </cell>
          <cell r="F31" t="str">
            <v>20241008-20271007</v>
          </cell>
          <cell r="G31">
            <v>15346492299</v>
          </cell>
          <cell r="H31">
            <v>1800</v>
          </cell>
          <cell r="I31">
            <v>600.96</v>
          </cell>
          <cell r="J31">
            <v>300.48</v>
          </cell>
          <cell r="K31">
            <v>6.01</v>
          </cell>
          <cell r="L31">
            <v>26.29</v>
          </cell>
          <cell r="M31">
            <v>2733.74</v>
          </cell>
        </row>
        <row r="32">
          <cell r="D32" t="str">
            <v>410422199104245422</v>
          </cell>
          <cell r="E32" t="str">
            <v>叶县九龙街道办事处</v>
          </cell>
          <cell r="F32" t="str">
            <v>20241008-20271007</v>
          </cell>
          <cell r="G32">
            <v>17737779823</v>
          </cell>
          <cell r="H32">
            <v>1800</v>
          </cell>
          <cell r="I32">
            <v>600.96</v>
          </cell>
          <cell r="J32">
            <v>300.48</v>
          </cell>
          <cell r="K32">
            <v>6.01</v>
          </cell>
          <cell r="L32">
            <v>26.29</v>
          </cell>
          <cell r="M32">
            <v>2733.74</v>
          </cell>
        </row>
        <row r="33">
          <cell r="D33" t="str">
            <v>410422200005225923</v>
          </cell>
          <cell r="E33" t="str">
            <v>叶县廉村镇人民政府</v>
          </cell>
          <cell r="F33" t="str">
            <v>20241008-20271007</v>
          </cell>
          <cell r="G33">
            <v>15136929851</v>
          </cell>
          <cell r="H33">
            <v>1800</v>
          </cell>
          <cell r="I33">
            <v>600.96</v>
          </cell>
          <cell r="J33">
            <v>300.48</v>
          </cell>
          <cell r="K33">
            <v>6.01</v>
          </cell>
          <cell r="L33">
            <v>26.29</v>
          </cell>
          <cell r="M33">
            <v>2733.74</v>
          </cell>
        </row>
        <row r="34">
          <cell r="D34" t="str">
            <v>410422200005108647</v>
          </cell>
          <cell r="E34" t="str">
            <v>叶县廉村镇人民政府</v>
          </cell>
          <cell r="F34" t="str">
            <v>20241008-20271007</v>
          </cell>
          <cell r="G34">
            <v>13271460999</v>
          </cell>
          <cell r="H34">
            <v>1800</v>
          </cell>
          <cell r="I34">
            <v>600.96</v>
          </cell>
          <cell r="J34">
            <v>300.48</v>
          </cell>
          <cell r="K34">
            <v>6.01</v>
          </cell>
          <cell r="L34">
            <v>26.29</v>
          </cell>
          <cell r="M34">
            <v>2733.74</v>
          </cell>
        </row>
        <row r="35">
          <cell r="D35" t="str">
            <v>41042219980904652X</v>
          </cell>
          <cell r="E35" t="str">
            <v>叶县廉村镇人民政府</v>
          </cell>
          <cell r="F35" t="str">
            <v>20241008-20271007</v>
          </cell>
          <cell r="G35">
            <v>18737560778</v>
          </cell>
          <cell r="H35">
            <v>1800</v>
          </cell>
          <cell r="I35">
            <v>600.96</v>
          </cell>
          <cell r="J35">
            <v>300.48</v>
          </cell>
          <cell r="K35">
            <v>6.01</v>
          </cell>
          <cell r="L35">
            <v>26.29</v>
          </cell>
          <cell r="M35">
            <v>2733.74</v>
          </cell>
        </row>
        <row r="36">
          <cell r="D36" t="str">
            <v>410422200310071027</v>
          </cell>
          <cell r="E36" t="str">
            <v>叶县农业机械技术中心</v>
          </cell>
          <cell r="F36" t="str">
            <v>20241008-20271007</v>
          </cell>
          <cell r="G36">
            <v>15938917543</v>
          </cell>
          <cell r="H36">
            <v>1800</v>
          </cell>
          <cell r="I36">
            <v>600.96</v>
          </cell>
          <cell r="J36">
            <v>300.48</v>
          </cell>
          <cell r="K36">
            <v>6.01</v>
          </cell>
          <cell r="L36">
            <v>26.29</v>
          </cell>
          <cell r="M36">
            <v>2733.74</v>
          </cell>
        </row>
        <row r="37">
          <cell r="D37" t="str">
            <v>410422200307211017</v>
          </cell>
          <cell r="E37" t="str">
            <v>叶县农业机械技术中心</v>
          </cell>
          <cell r="F37" t="str">
            <v>20241008-20271007</v>
          </cell>
          <cell r="G37">
            <v>19137522990</v>
          </cell>
          <cell r="H37">
            <v>1800</v>
          </cell>
          <cell r="I37">
            <v>600.96</v>
          </cell>
          <cell r="J37">
            <v>300.48</v>
          </cell>
          <cell r="K37">
            <v>6.01</v>
          </cell>
          <cell r="L37">
            <v>26.29</v>
          </cell>
          <cell r="M37">
            <v>2733.74</v>
          </cell>
        </row>
        <row r="38">
          <cell r="D38" t="str">
            <v>410422200001291018</v>
          </cell>
          <cell r="E38" t="str">
            <v>叶县农业机械技术中心</v>
          </cell>
          <cell r="F38" t="str">
            <v>20241008-20271007</v>
          </cell>
          <cell r="G38">
            <v>13783271509</v>
          </cell>
          <cell r="H38">
            <v>1800</v>
          </cell>
          <cell r="I38">
            <v>600.96</v>
          </cell>
          <cell r="J38">
            <v>300.48</v>
          </cell>
          <cell r="K38">
            <v>6.01</v>
          </cell>
          <cell r="L38">
            <v>26.29</v>
          </cell>
          <cell r="M38">
            <v>2733.74</v>
          </cell>
        </row>
        <row r="39">
          <cell r="D39" t="str">
            <v>410422200101181027</v>
          </cell>
          <cell r="E39" t="str">
            <v>叶县农业农村局</v>
          </cell>
          <cell r="F39" t="str">
            <v>20241008-20271007</v>
          </cell>
          <cell r="G39">
            <v>15937501705</v>
          </cell>
          <cell r="H39">
            <v>1800</v>
          </cell>
          <cell r="I39">
            <v>600.96</v>
          </cell>
          <cell r="J39">
            <v>300.48</v>
          </cell>
          <cell r="K39">
            <v>6.01</v>
          </cell>
          <cell r="L39">
            <v>26.29</v>
          </cell>
          <cell r="M39">
            <v>2733.74</v>
          </cell>
        </row>
        <row r="40">
          <cell r="D40" t="str">
            <v>410422200004081825</v>
          </cell>
          <cell r="E40" t="str">
            <v>叶县农业农村局</v>
          </cell>
          <cell r="F40" t="str">
            <v>20241008-20271007</v>
          </cell>
          <cell r="G40">
            <v>18637505659</v>
          </cell>
          <cell r="H40">
            <v>1800</v>
          </cell>
          <cell r="I40">
            <v>600.96</v>
          </cell>
          <cell r="J40">
            <v>300.48</v>
          </cell>
          <cell r="K40">
            <v>6.01</v>
          </cell>
          <cell r="L40">
            <v>26.29</v>
          </cell>
          <cell r="M40">
            <v>2733.74</v>
          </cell>
        </row>
        <row r="41">
          <cell r="D41" t="str">
            <v>410422200302138121</v>
          </cell>
          <cell r="E41" t="str">
            <v>叶县农业农村局</v>
          </cell>
          <cell r="F41" t="str">
            <v>20241008-20271007</v>
          </cell>
          <cell r="G41">
            <v>15738191219</v>
          </cell>
          <cell r="H41">
            <v>1800</v>
          </cell>
          <cell r="I41">
            <v>600.96</v>
          </cell>
          <cell r="J41">
            <v>300.48</v>
          </cell>
          <cell r="K41">
            <v>6.01</v>
          </cell>
          <cell r="L41">
            <v>26.29</v>
          </cell>
          <cell r="M41">
            <v>2733.74</v>
          </cell>
        </row>
        <row r="42">
          <cell r="D42" t="str">
            <v>410422200111260028</v>
          </cell>
          <cell r="E42" t="str">
            <v>叶县农业农村局</v>
          </cell>
          <cell r="F42" t="str">
            <v>20241008-20271007</v>
          </cell>
          <cell r="G42">
            <v>13461216007</v>
          </cell>
          <cell r="H42">
            <v>1800</v>
          </cell>
          <cell r="I42">
            <v>600.96</v>
          </cell>
          <cell r="J42">
            <v>300.48</v>
          </cell>
          <cell r="K42">
            <v>6.01</v>
          </cell>
          <cell r="L42">
            <v>26.29</v>
          </cell>
          <cell r="M42">
            <v>2733.74</v>
          </cell>
        </row>
        <row r="43">
          <cell r="D43" t="str">
            <v>410422199905061025</v>
          </cell>
          <cell r="E43" t="str">
            <v>叶县水利局</v>
          </cell>
          <cell r="F43" t="str">
            <v>20241008-20271007</v>
          </cell>
          <cell r="G43">
            <v>15903759538</v>
          </cell>
          <cell r="H43">
            <v>1800</v>
          </cell>
          <cell r="I43">
            <v>600.96</v>
          </cell>
          <cell r="J43">
            <v>300.48</v>
          </cell>
          <cell r="K43">
            <v>6.01</v>
          </cell>
          <cell r="L43">
            <v>26.29</v>
          </cell>
          <cell r="M43">
            <v>2733.74</v>
          </cell>
        </row>
        <row r="44">
          <cell r="D44" t="str">
            <v>41042220000803222X</v>
          </cell>
          <cell r="E44" t="str">
            <v>叶县水利局</v>
          </cell>
          <cell r="F44" t="str">
            <v>20241008-20271007</v>
          </cell>
          <cell r="G44">
            <v>17637579803</v>
          </cell>
          <cell r="H44">
            <v>1800</v>
          </cell>
          <cell r="I44">
            <v>600.96</v>
          </cell>
          <cell r="J44">
            <v>300.48</v>
          </cell>
          <cell r="K44">
            <v>6.01</v>
          </cell>
          <cell r="L44">
            <v>26.29</v>
          </cell>
          <cell r="M44">
            <v>2733.74</v>
          </cell>
        </row>
        <row r="45">
          <cell r="D45" t="str">
            <v>410422200108070020</v>
          </cell>
          <cell r="E45" t="str">
            <v>叶县水利局</v>
          </cell>
          <cell r="F45" t="str">
            <v>20241008-20271007</v>
          </cell>
          <cell r="G45">
            <v>15137572693</v>
          </cell>
          <cell r="H45">
            <v>1800</v>
          </cell>
          <cell r="I45">
            <v>600.96</v>
          </cell>
          <cell r="J45">
            <v>300.48</v>
          </cell>
          <cell r="K45">
            <v>6.01</v>
          </cell>
          <cell r="L45">
            <v>26.29</v>
          </cell>
          <cell r="M45">
            <v>2733.74</v>
          </cell>
        </row>
        <row r="46">
          <cell r="D46" t="str">
            <v>410422200210069130</v>
          </cell>
          <cell r="E46" t="str">
            <v>叶县水利局</v>
          </cell>
          <cell r="F46" t="str">
            <v>20241008-20271007</v>
          </cell>
          <cell r="G46">
            <v>17530828666</v>
          </cell>
          <cell r="H46">
            <v>1800</v>
          </cell>
          <cell r="I46">
            <v>600.96</v>
          </cell>
          <cell r="J46">
            <v>300.48</v>
          </cell>
          <cell r="K46">
            <v>6.01</v>
          </cell>
          <cell r="L46">
            <v>26.29</v>
          </cell>
          <cell r="M46">
            <v>2733.74</v>
          </cell>
        </row>
        <row r="47">
          <cell r="D47" t="str">
            <v>41042219980904222X</v>
          </cell>
          <cell r="E47" t="str">
            <v>叶县退役军人事务局</v>
          </cell>
          <cell r="F47" t="str">
            <v>20241008-20271007</v>
          </cell>
          <cell r="G47">
            <v>15225025076</v>
          </cell>
          <cell r="H47">
            <v>1800</v>
          </cell>
          <cell r="I47">
            <v>600.96</v>
          </cell>
          <cell r="J47">
            <v>300.48</v>
          </cell>
          <cell r="K47">
            <v>6.01</v>
          </cell>
          <cell r="L47">
            <v>26.29</v>
          </cell>
          <cell r="M47">
            <v>2733.74</v>
          </cell>
        </row>
        <row r="48">
          <cell r="D48" t="str">
            <v>41042220011020004X</v>
          </cell>
          <cell r="E48" t="str">
            <v>叶县退役军人事务局</v>
          </cell>
          <cell r="F48" t="str">
            <v>20241008-20271007</v>
          </cell>
          <cell r="G48">
            <v>13071761177</v>
          </cell>
          <cell r="H48">
            <v>1800</v>
          </cell>
          <cell r="I48">
            <v>600.96</v>
          </cell>
          <cell r="J48">
            <v>300.48</v>
          </cell>
          <cell r="K48">
            <v>6.01</v>
          </cell>
          <cell r="L48">
            <v>26.29</v>
          </cell>
          <cell r="M48">
            <v>2733.74</v>
          </cell>
        </row>
        <row r="49">
          <cell r="D49" t="str">
            <v>410422199312150057</v>
          </cell>
          <cell r="E49" t="str">
            <v>叶县退役军人事务局</v>
          </cell>
          <cell r="F49" t="str">
            <v>20241008-20271007</v>
          </cell>
          <cell r="G49">
            <v>13393782733</v>
          </cell>
          <cell r="H49">
            <v>1800</v>
          </cell>
          <cell r="I49">
            <v>600.96</v>
          </cell>
          <cell r="J49">
            <v>300.48</v>
          </cell>
          <cell r="K49">
            <v>6.01</v>
          </cell>
          <cell r="L49">
            <v>26.29</v>
          </cell>
          <cell r="M49">
            <v>2733.74</v>
          </cell>
        </row>
        <row r="50">
          <cell r="D50" t="str">
            <v>410422200309181042</v>
          </cell>
          <cell r="E50" t="str">
            <v>叶县卫生健康委员会</v>
          </cell>
          <cell r="F50" t="str">
            <v>20241008-20271007</v>
          </cell>
          <cell r="G50">
            <v>17326297929</v>
          </cell>
          <cell r="H50">
            <v>1800</v>
          </cell>
          <cell r="I50">
            <v>600.96</v>
          </cell>
          <cell r="J50">
            <v>300.48</v>
          </cell>
          <cell r="K50">
            <v>6.01</v>
          </cell>
          <cell r="L50">
            <v>26.29</v>
          </cell>
          <cell r="M50">
            <v>2733.74</v>
          </cell>
        </row>
        <row r="51">
          <cell r="D51" t="str">
            <v>410422198911113341</v>
          </cell>
          <cell r="E51" t="str">
            <v>叶县卫生健康委员会</v>
          </cell>
          <cell r="F51" t="str">
            <v>20241008-20271007</v>
          </cell>
          <cell r="G51">
            <v>13233755733</v>
          </cell>
          <cell r="H51">
            <v>1800</v>
          </cell>
          <cell r="I51">
            <v>600.96</v>
          </cell>
          <cell r="J51">
            <v>300.48</v>
          </cell>
          <cell r="K51">
            <v>6.01</v>
          </cell>
          <cell r="L51">
            <v>26.29</v>
          </cell>
          <cell r="M51">
            <v>2733.74</v>
          </cell>
        </row>
        <row r="52">
          <cell r="D52" t="str">
            <v>410422200110019160</v>
          </cell>
          <cell r="E52" t="str">
            <v>叶县卫生健康委员会</v>
          </cell>
          <cell r="F52" t="str">
            <v>20241008-20271007</v>
          </cell>
          <cell r="G52">
            <v>17698270538</v>
          </cell>
          <cell r="H52">
            <v>1800</v>
          </cell>
          <cell r="I52">
            <v>600.96</v>
          </cell>
          <cell r="J52">
            <v>300.48</v>
          </cell>
          <cell r="K52">
            <v>6.01</v>
          </cell>
          <cell r="L52">
            <v>26.29</v>
          </cell>
          <cell r="M52">
            <v>2733.74</v>
          </cell>
        </row>
        <row r="53">
          <cell r="D53" t="str">
            <v>410422200207290045</v>
          </cell>
          <cell r="E53" t="str">
            <v>叶县卫生健康委员会</v>
          </cell>
          <cell r="F53" t="str">
            <v>20241008-20271007</v>
          </cell>
          <cell r="G53">
            <v>16696996616</v>
          </cell>
          <cell r="H53">
            <v>1800</v>
          </cell>
          <cell r="I53">
            <v>600.96</v>
          </cell>
          <cell r="J53">
            <v>300.48</v>
          </cell>
          <cell r="K53">
            <v>6.01</v>
          </cell>
          <cell r="L53">
            <v>26.29</v>
          </cell>
          <cell r="M53">
            <v>2733.74</v>
          </cell>
        </row>
        <row r="54">
          <cell r="D54" t="str">
            <v>410422199801110013</v>
          </cell>
          <cell r="E54" t="str">
            <v>叶县卫生健康委员会</v>
          </cell>
          <cell r="F54" t="str">
            <v>20241008-20271007</v>
          </cell>
          <cell r="G54">
            <v>17329394509</v>
          </cell>
          <cell r="H54">
            <v>1800</v>
          </cell>
          <cell r="I54">
            <v>600.96</v>
          </cell>
          <cell r="J54">
            <v>300.48</v>
          </cell>
          <cell r="K54">
            <v>6.01</v>
          </cell>
          <cell r="L54">
            <v>26.29</v>
          </cell>
          <cell r="M54">
            <v>2733.74</v>
          </cell>
        </row>
        <row r="55">
          <cell r="D55" t="str">
            <v>410422200301289163</v>
          </cell>
          <cell r="E55" t="str">
            <v>叶县卫生健康委员会</v>
          </cell>
          <cell r="F55" t="str">
            <v>20241008-20271007</v>
          </cell>
          <cell r="G55">
            <v>17611292289</v>
          </cell>
          <cell r="H55">
            <v>1800</v>
          </cell>
          <cell r="I55">
            <v>600.96</v>
          </cell>
          <cell r="J55">
            <v>300.48</v>
          </cell>
          <cell r="K55">
            <v>6.01</v>
          </cell>
          <cell r="L55">
            <v>26.29</v>
          </cell>
          <cell r="M55">
            <v>2733.74</v>
          </cell>
        </row>
        <row r="56">
          <cell r="D56" t="str">
            <v>41042220001213101X</v>
          </cell>
          <cell r="E56" t="str">
            <v>叶县盐都街道办事处</v>
          </cell>
          <cell r="F56" t="str">
            <v>20241008-20271007</v>
          </cell>
          <cell r="G56">
            <v>13243181892</v>
          </cell>
          <cell r="H56">
            <v>1800</v>
          </cell>
          <cell r="I56">
            <v>600.96</v>
          </cell>
          <cell r="J56">
            <v>300.48</v>
          </cell>
          <cell r="K56">
            <v>6.01</v>
          </cell>
          <cell r="L56">
            <v>26.29</v>
          </cell>
          <cell r="M56">
            <v>2733.74</v>
          </cell>
        </row>
        <row r="57">
          <cell r="D57" t="str">
            <v>410422200110131048</v>
          </cell>
          <cell r="E57" t="str">
            <v>叶县盐都街道办事处</v>
          </cell>
          <cell r="F57" t="str">
            <v>20241008-20271007</v>
          </cell>
          <cell r="G57">
            <v>13703753909</v>
          </cell>
          <cell r="H57">
            <v>1800</v>
          </cell>
          <cell r="I57">
            <v>600.96</v>
          </cell>
          <cell r="J57">
            <v>300.48</v>
          </cell>
          <cell r="K57">
            <v>6.01</v>
          </cell>
          <cell r="L57">
            <v>26.29</v>
          </cell>
          <cell r="M57">
            <v>2733.74</v>
          </cell>
        </row>
        <row r="58">
          <cell r="D58" t="str">
            <v>410422200201150068</v>
          </cell>
          <cell r="E58" t="str">
            <v>叶县盐都街道办事处</v>
          </cell>
          <cell r="F58" t="str">
            <v>20241008-20271007</v>
          </cell>
          <cell r="G58">
            <v>15737597226</v>
          </cell>
          <cell r="H58">
            <v>1800</v>
          </cell>
          <cell r="I58">
            <v>600.96</v>
          </cell>
          <cell r="J58">
            <v>300.48</v>
          </cell>
          <cell r="K58">
            <v>6.01</v>
          </cell>
          <cell r="L58">
            <v>26.29</v>
          </cell>
          <cell r="M58">
            <v>2733.74</v>
          </cell>
        </row>
        <row r="59">
          <cell r="D59" t="str">
            <v>410422200010094825</v>
          </cell>
          <cell r="E59" t="str">
            <v>叶县叶邑镇人民政府</v>
          </cell>
          <cell r="F59" t="str">
            <v>20241008-20271007</v>
          </cell>
          <cell r="G59">
            <v>18003905827</v>
          </cell>
          <cell r="H59">
            <v>1800</v>
          </cell>
          <cell r="I59">
            <v>600.96</v>
          </cell>
          <cell r="J59">
            <v>300.48</v>
          </cell>
          <cell r="K59">
            <v>6.01</v>
          </cell>
          <cell r="L59">
            <v>26.29</v>
          </cell>
          <cell r="M59">
            <v>2733.74</v>
          </cell>
        </row>
        <row r="60">
          <cell r="D60" t="str">
            <v>410422200111032228</v>
          </cell>
          <cell r="E60" t="str">
            <v>叶县政务服务和大数据中心</v>
          </cell>
          <cell r="F60" t="str">
            <v>20241008-20271007</v>
          </cell>
          <cell r="G60">
            <v>13781856129</v>
          </cell>
          <cell r="H60">
            <v>1800</v>
          </cell>
          <cell r="I60">
            <v>600.96</v>
          </cell>
          <cell r="J60">
            <v>300.48</v>
          </cell>
          <cell r="K60">
            <v>6.01</v>
          </cell>
          <cell r="L60">
            <v>26.29</v>
          </cell>
          <cell r="M60">
            <v>2733.74</v>
          </cell>
        </row>
        <row r="61">
          <cell r="D61" t="str">
            <v>410422200010105926</v>
          </cell>
          <cell r="E61" t="str">
            <v>中国共产党叶县委员会宣传部</v>
          </cell>
          <cell r="F61" t="str">
            <v>20241008-20271007</v>
          </cell>
          <cell r="G61">
            <v>18537571253</v>
          </cell>
          <cell r="H61">
            <v>1800</v>
          </cell>
          <cell r="I61">
            <v>600.96</v>
          </cell>
          <cell r="J61">
            <v>300.48</v>
          </cell>
          <cell r="K61">
            <v>6.01</v>
          </cell>
          <cell r="L61">
            <v>26.29</v>
          </cell>
          <cell r="M61">
            <v>2733.74</v>
          </cell>
        </row>
        <row r="62">
          <cell r="D62" t="str">
            <v>41042220020126812X</v>
          </cell>
          <cell r="E62" t="str">
            <v>叶县畜牧业发展中心</v>
          </cell>
          <cell r="F62" t="str">
            <v>20241008-20271007</v>
          </cell>
          <cell r="G62">
            <v>15225017828</v>
          </cell>
          <cell r="H62">
            <v>1800</v>
          </cell>
          <cell r="I62">
            <v>600.96</v>
          </cell>
          <cell r="J62">
            <v>300.48</v>
          </cell>
          <cell r="K62">
            <v>6.01</v>
          </cell>
          <cell r="L62">
            <v>26.29</v>
          </cell>
          <cell r="M62">
            <v>2733.74</v>
          </cell>
        </row>
        <row r="63">
          <cell r="D63" t="str">
            <v>410422200011271029</v>
          </cell>
          <cell r="E63" t="str">
            <v>叶县畜牧业发展中心</v>
          </cell>
          <cell r="F63" t="str">
            <v>20241008-20271007</v>
          </cell>
          <cell r="G63">
            <v>17637679901</v>
          </cell>
          <cell r="H63">
            <v>1800</v>
          </cell>
          <cell r="I63">
            <v>600.96</v>
          </cell>
          <cell r="J63">
            <v>300.48</v>
          </cell>
          <cell r="K63">
            <v>6.01</v>
          </cell>
          <cell r="L63">
            <v>26.29</v>
          </cell>
          <cell r="M63">
            <v>2733.74</v>
          </cell>
        </row>
        <row r="64">
          <cell r="D64" t="str">
            <v>410422200106040020</v>
          </cell>
          <cell r="E64" t="str">
            <v>叶县经济发展和投资促进服务中心</v>
          </cell>
          <cell r="F64" t="str">
            <v>20241008-20271007</v>
          </cell>
          <cell r="G64">
            <v>17734891808</v>
          </cell>
          <cell r="H64">
            <v>1800</v>
          </cell>
          <cell r="I64">
            <v>600.96</v>
          </cell>
          <cell r="J64">
            <v>300.48</v>
          </cell>
          <cell r="K64">
            <v>6.01</v>
          </cell>
          <cell r="L64">
            <v>26.29</v>
          </cell>
          <cell r="M64">
            <v>2733.74</v>
          </cell>
        </row>
        <row r="65">
          <cell r="D65" t="str">
            <v>410422200112220044</v>
          </cell>
          <cell r="E65" t="str">
            <v>叶县市场监督管理局</v>
          </cell>
          <cell r="F65" t="str">
            <v>20241008-20271007</v>
          </cell>
          <cell r="G65">
            <v>15703756519</v>
          </cell>
          <cell r="H65">
            <v>1800</v>
          </cell>
          <cell r="I65">
            <v>600.96</v>
          </cell>
          <cell r="J65">
            <v>300.48</v>
          </cell>
          <cell r="K65">
            <v>6.01</v>
          </cell>
          <cell r="L65">
            <v>26.29</v>
          </cell>
          <cell r="M65">
            <v>2733.74</v>
          </cell>
        </row>
        <row r="66">
          <cell r="D66" t="str">
            <v>410422200303233825</v>
          </cell>
          <cell r="E66" t="str">
            <v>叶县市场监督管理局</v>
          </cell>
          <cell r="F66" t="str">
            <v>20241008-20271007</v>
          </cell>
          <cell r="G66">
            <v>13295032358</v>
          </cell>
          <cell r="H66">
            <v>1800</v>
          </cell>
          <cell r="I66">
            <v>600.96</v>
          </cell>
          <cell r="J66">
            <v>300.48</v>
          </cell>
          <cell r="K66">
            <v>6.01</v>
          </cell>
          <cell r="L66">
            <v>26.29</v>
          </cell>
          <cell r="M66">
            <v>2733.74</v>
          </cell>
        </row>
        <row r="67">
          <cell r="D67" t="str">
            <v>410422200010148141</v>
          </cell>
          <cell r="E67" t="str">
            <v>叶县市场监督管理局</v>
          </cell>
          <cell r="F67" t="str">
            <v>20241008-20271007</v>
          </cell>
          <cell r="G67">
            <v>15565054559</v>
          </cell>
          <cell r="H67">
            <v>1800</v>
          </cell>
          <cell r="I67">
            <v>600.96</v>
          </cell>
          <cell r="J67">
            <v>300.48</v>
          </cell>
          <cell r="K67">
            <v>6.01</v>
          </cell>
          <cell r="L67">
            <v>26.29</v>
          </cell>
          <cell r="M67">
            <v>2733.74</v>
          </cell>
        </row>
        <row r="68">
          <cell r="D68" t="str">
            <v>410422200008202823</v>
          </cell>
          <cell r="E68" t="str">
            <v>叶县常村镇人民政府</v>
          </cell>
          <cell r="F68" t="str">
            <v>20241008-20271007</v>
          </cell>
          <cell r="G68">
            <v>18768954892</v>
          </cell>
          <cell r="H68">
            <v>1800</v>
          </cell>
          <cell r="I68">
            <v>600.96</v>
          </cell>
          <cell r="J68">
            <v>300.48</v>
          </cell>
          <cell r="K68">
            <v>6.01</v>
          </cell>
          <cell r="L68">
            <v>26.29</v>
          </cell>
          <cell r="M68">
            <v>2733.74</v>
          </cell>
        </row>
        <row r="69">
          <cell r="D69" t="str">
            <v>410422200406287105</v>
          </cell>
          <cell r="E69" t="str">
            <v>叶县总工会</v>
          </cell>
          <cell r="F69" t="str">
            <v>20241008-20271007</v>
          </cell>
          <cell r="G69">
            <v>15737578746</v>
          </cell>
          <cell r="H69">
            <v>1800</v>
          </cell>
          <cell r="I69">
            <v>600.96</v>
          </cell>
          <cell r="J69">
            <v>300.48</v>
          </cell>
          <cell r="K69">
            <v>6.01</v>
          </cell>
          <cell r="L69">
            <v>26.29</v>
          </cell>
          <cell r="M69">
            <v>2733.74</v>
          </cell>
        </row>
        <row r="70">
          <cell r="D70" t="str">
            <v>41042220000911004X</v>
          </cell>
          <cell r="E70" t="str">
            <v>叶县总工会</v>
          </cell>
          <cell r="F70" t="str">
            <v>20241008-20271007</v>
          </cell>
          <cell r="G70">
            <v>18137188375</v>
          </cell>
          <cell r="H70">
            <v>1800</v>
          </cell>
          <cell r="I70">
            <v>600.96</v>
          </cell>
          <cell r="J70">
            <v>300.48</v>
          </cell>
          <cell r="K70">
            <v>6.01</v>
          </cell>
          <cell r="L70">
            <v>26.29</v>
          </cell>
          <cell r="M70">
            <v>2733.74</v>
          </cell>
        </row>
        <row r="71">
          <cell r="D71" t="str">
            <v>410422200107301018</v>
          </cell>
          <cell r="E71" t="str">
            <v>叶县工业和信息化局</v>
          </cell>
          <cell r="F71" t="str">
            <v>20241008-20271007</v>
          </cell>
          <cell r="G71">
            <v>17303755943</v>
          </cell>
          <cell r="H71">
            <v>1800</v>
          </cell>
          <cell r="I71">
            <v>600.96</v>
          </cell>
          <cell r="J71">
            <v>300.48</v>
          </cell>
          <cell r="K71">
            <v>6.01</v>
          </cell>
          <cell r="L71">
            <v>26.29</v>
          </cell>
          <cell r="M71">
            <v>2733.74</v>
          </cell>
        </row>
        <row r="72">
          <cell r="D72" t="str">
            <v>410422199511293317</v>
          </cell>
          <cell r="E72" t="str">
            <v>叶县工业和信息化局</v>
          </cell>
          <cell r="F72" t="str">
            <v>20241008-20271007</v>
          </cell>
          <cell r="G72">
            <v>13592151478</v>
          </cell>
          <cell r="H72">
            <v>1800</v>
          </cell>
          <cell r="I72">
            <v>600.96</v>
          </cell>
          <cell r="J72">
            <v>300.48</v>
          </cell>
          <cell r="K72">
            <v>6.01</v>
          </cell>
          <cell r="L72">
            <v>26.29</v>
          </cell>
          <cell r="M72">
            <v>2733.74</v>
          </cell>
        </row>
        <row r="73">
          <cell r="D73" t="str">
            <v>410422200209201034</v>
          </cell>
          <cell r="E73" t="str">
            <v>叶县工业和信息化局</v>
          </cell>
          <cell r="F73" t="str">
            <v>20241008-20271007</v>
          </cell>
          <cell r="G73" t="str">
            <v>15791851855</v>
          </cell>
          <cell r="H73">
            <v>1800</v>
          </cell>
          <cell r="I73">
            <v>600.96</v>
          </cell>
          <cell r="J73">
            <v>300.48</v>
          </cell>
          <cell r="K73">
            <v>6.01</v>
          </cell>
          <cell r="L73">
            <v>26.29</v>
          </cell>
          <cell r="M73">
            <v>2733.74</v>
          </cell>
        </row>
        <row r="74">
          <cell r="D74" t="str">
            <v>410422199901298607</v>
          </cell>
          <cell r="E74" t="str">
            <v>叶县工业和信息化局</v>
          </cell>
          <cell r="F74" t="str">
            <v>20241008-20271007</v>
          </cell>
          <cell r="G74">
            <v>15839535273</v>
          </cell>
          <cell r="H74">
            <v>1800</v>
          </cell>
          <cell r="I74">
            <v>600.96</v>
          </cell>
          <cell r="J74">
            <v>300.48</v>
          </cell>
          <cell r="K74">
            <v>6.01</v>
          </cell>
          <cell r="L74">
            <v>26.29</v>
          </cell>
          <cell r="M74">
            <v>2733.74</v>
          </cell>
        </row>
        <row r="75">
          <cell r="D75" t="str">
            <v>410422200010270040</v>
          </cell>
          <cell r="E75" t="str">
            <v>叶县工业和信息化局</v>
          </cell>
          <cell r="F75" t="str">
            <v>20241008-20271007</v>
          </cell>
          <cell r="G75">
            <v>15886759217</v>
          </cell>
          <cell r="H75">
            <v>1800</v>
          </cell>
          <cell r="I75">
            <v>600.96</v>
          </cell>
          <cell r="J75">
            <v>300.48</v>
          </cell>
          <cell r="K75">
            <v>6.01</v>
          </cell>
          <cell r="L75">
            <v>26.29</v>
          </cell>
          <cell r="M75">
            <v>2733.74</v>
          </cell>
        </row>
        <row r="76">
          <cell r="D76" t="str">
            <v>410422197608290025</v>
          </cell>
          <cell r="E76" t="str">
            <v>叶县退役军人事务局</v>
          </cell>
          <cell r="F76" t="str">
            <v>20250101-20260829</v>
          </cell>
          <cell r="G76">
            <v>15137537080</v>
          </cell>
          <cell r="H76">
            <v>1800</v>
          </cell>
          <cell r="I76">
            <v>600.96</v>
          </cell>
          <cell r="J76">
            <v>300.48</v>
          </cell>
          <cell r="K76">
            <v>6.01</v>
          </cell>
          <cell r="L76">
            <v>26.29</v>
          </cell>
          <cell r="M76">
            <v>2733.74</v>
          </cell>
        </row>
        <row r="77">
          <cell r="D77" t="str">
            <v>41042219761123434x</v>
          </cell>
          <cell r="E77" t="str">
            <v>叶县县委党校</v>
          </cell>
          <cell r="F77" t="str">
            <v>20250101-20271231</v>
          </cell>
          <cell r="G77">
            <v>13283754778</v>
          </cell>
          <cell r="H77">
            <v>1800</v>
          </cell>
          <cell r="I77">
            <v>600.96</v>
          </cell>
          <cell r="J77">
            <v>300.48</v>
          </cell>
          <cell r="K77">
            <v>6.01</v>
          </cell>
          <cell r="L77">
            <v>26.29</v>
          </cell>
          <cell r="M77">
            <v>2733.74</v>
          </cell>
        </row>
        <row r="78">
          <cell r="D78" t="str">
            <v>410526199604139061</v>
          </cell>
          <cell r="E78" t="str">
            <v>叶县应急管理局</v>
          </cell>
          <cell r="F78" t="str">
            <v>20220708-20250707</v>
          </cell>
          <cell r="G78">
            <v>15037173233</v>
          </cell>
          <cell r="H78">
            <v>1800</v>
          </cell>
          <cell r="I78">
            <v>600.96</v>
          </cell>
          <cell r="J78">
            <v>300.48</v>
          </cell>
          <cell r="K78">
            <v>6.01</v>
          </cell>
          <cell r="L78">
            <v>26.29</v>
          </cell>
          <cell r="M78">
            <v>2733.74</v>
          </cell>
        </row>
        <row r="79">
          <cell r="D79" t="str">
            <v>410422200001147016</v>
          </cell>
          <cell r="E79" t="str">
            <v>叶县九龙街道办事处</v>
          </cell>
          <cell r="F79" t="str">
            <v>20220801-20250731</v>
          </cell>
          <cell r="G79">
            <v>13837598769</v>
          </cell>
          <cell r="H79">
            <v>1800</v>
          </cell>
          <cell r="I79">
            <v>600.96</v>
          </cell>
          <cell r="J79">
            <v>300.48</v>
          </cell>
          <cell r="K79">
            <v>6.01</v>
          </cell>
          <cell r="L79">
            <v>26.29</v>
          </cell>
          <cell r="M79">
            <v>2733.74</v>
          </cell>
        </row>
        <row r="80">
          <cell r="D80" t="str">
            <v>410422200110240025</v>
          </cell>
          <cell r="E80" t="str">
            <v>叶县九龙街道办事处</v>
          </cell>
          <cell r="F80" t="str">
            <v>20220801-20250731</v>
          </cell>
          <cell r="G80">
            <v>19937509796</v>
          </cell>
          <cell r="H80">
            <v>1800</v>
          </cell>
          <cell r="I80">
            <v>600.96</v>
          </cell>
          <cell r="J80">
            <v>300.48</v>
          </cell>
          <cell r="K80">
            <v>6.01</v>
          </cell>
          <cell r="L80">
            <v>26.29</v>
          </cell>
          <cell r="M80">
            <v>2733.74</v>
          </cell>
        </row>
        <row r="81">
          <cell r="D81" t="str">
            <v>410422198905190076</v>
          </cell>
          <cell r="E81" t="str">
            <v>叶县政府热线办</v>
          </cell>
          <cell r="F81" t="str">
            <v>20220901-20250831</v>
          </cell>
          <cell r="G81">
            <v>19939038809</v>
          </cell>
          <cell r="H81">
            <v>1800</v>
          </cell>
          <cell r="I81">
            <v>600.96</v>
          </cell>
          <cell r="J81">
            <v>300.48</v>
          </cell>
          <cell r="K81">
            <v>6.01</v>
          </cell>
          <cell r="L81">
            <v>26.29</v>
          </cell>
          <cell r="M81">
            <v>2733.74</v>
          </cell>
        </row>
        <row r="82">
          <cell r="D82" t="str">
            <v>41042219750316003x</v>
          </cell>
          <cell r="E82" t="str">
            <v>叶县九龙街道办事处</v>
          </cell>
          <cell r="F82" t="str">
            <v>20220901-20250831</v>
          </cell>
          <cell r="G82">
            <v>13233758277</v>
          </cell>
          <cell r="H82">
            <v>1800</v>
          </cell>
          <cell r="I82">
            <v>600.96</v>
          </cell>
          <cell r="J82">
            <v>300.48</v>
          </cell>
          <cell r="K82">
            <v>6.01</v>
          </cell>
          <cell r="L82">
            <v>26.29</v>
          </cell>
          <cell r="M82">
            <v>2733.74</v>
          </cell>
        </row>
        <row r="83">
          <cell r="D83" t="str">
            <v>410422200110070011</v>
          </cell>
          <cell r="E83" t="str">
            <v>叶县城乡居民社会养老保险管理中心</v>
          </cell>
          <cell r="F83" t="str">
            <v>20230401-20260331</v>
          </cell>
          <cell r="G83">
            <v>15225033412</v>
          </cell>
          <cell r="H83">
            <v>1800</v>
          </cell>
          <cell r="I83">
            <v>600.96</v>
          </cell>
          <cell r="J83">
            <v>300.48</v>
          </cell>
          <cell r="K83">
            <v>6.01</v>
          </cell>
          <cell r="L83">
            <v>26.29</v>
          </cell>
          <cell r="M83">
            <v>2733.74</v>
          </cell>
        </row>
        <row r="84">
          <cell r="D84" t="str">
            <v>410422199808231029</v>
          </cell>
          <cell r="E84" t="str">
            <v>叶县总工会</v>
          </cell>
          <cell r="F84" t="str">
            <v>20230601-20260531</v>
          </cell>
          <cell r="G84">
            <v>13353753632</v>
          </cell>
          <cell r="H84">
            <v>1800</v>
          </cell>
          <cell r="I84">
            <v>600.96</v>
          </cell>
          <cell r="J84">
            <v>300.48</v>
          </cell>
          <cell r="K84">
            <v>6.01</v>
          </cell>
          <cell r="L84">
            <v>26.29</v>
          </cell>
          <cell r="M84">
            <v>2733.74</v>
          </cell>
        </row>
        <row r="85">
          <cell r="D85" t="str">
            <v>410422198304173369</v>
          </cell>
          <cell r="E85" t="str">
            <v>叶县总工会</v>
          </cell>
          <cell r="F85" t="str">
            <v>20230701-20260630</v>
          </cell>
          <cell r="G85">
            <v>13781857509</v>
          </cell>
          <cell r="H85">
            <v>1800</v>
          </cell>
          <cell r="I85">
            <v>600.96</v>
          </cell>
          <cell r="J85">
            <v>300.48</v>
          </cell>
          <cell r="K85">
            <v>6.01</v>
          </cell>
          <cell r="L85">
            <v>26.29</v>
          </cell>
          <cell r="M85">
            <v>2733.74</v>
          </cell>
        </row>
        <row r="86">
          <cell r="D86" t="str">
            <v>410422199003151048</v>
          </cell>
          <cell r="E86" t="str">
            <v>叶县退役军人事务局</v>
          </cell>
          <cell r="F86" t="str">
            <v>20231101-20261031</v>
          </cell>
          <cell r="G86">
            <v>13700755220</v>
          </cell>
          <cell r="H86">
            <v>1800</v>
          </cell>
          <cell r="I86">
            <v>600.96</v>
          </cell>
          <cell r="J86">
            <v>300.48</v>
          </cell>
          <cell r="K86">
            <v>6.01</v>
          </cell>
          <cell r="L86">
            <v>26.29</v>
          </cell>
          <cell r="M86">
            <v>2733.74</v>
          </cell>
        </row>
        <row r="87">
          <cell r="D87" t="str">
            <v>410422199211150023</v>
          </cell>
          <cell r="E87" t="str">
            <v>叶县残疾人联合会</v>
          </cell>
          <cell r="F87" t="str">
            <v>20231101-20261031</v>
          </cell>
          <cell r="G87">
            <v>13781809884</v>
          </cell>
          <cell r="H87">
            <v>1800</v>
          </cell>
          <cell r="I87">
            <v>600.96</v>
          </cell>
          <cell r="J87">
            <v>300.48</v>
          </cell>
          <cell r="K87">
            <v>6.01</v>
          </cell>
          <cell r="L87">
            <v>26.29</v>
          </cell>
          <cell r="M87">
            <v>2733.74</v>
          </cell>
        </row>
        <row r="88">
          <cell r="D88" t="str">
            <v>410422198906158166</v>
          </cell>
          <cell r="E88" t="str">
            <v>国家统计局叶县调查队</v>
          </cell>
          <cell r="F88" t="str">
            <v>20231201-20261130</v>
          </cell>
          <cell r="G88">
            <v>15993559942</v>
          </cell>
          <cell r="H88">
            <v>1800</v>
          </cell>
          <cell r="I88">
            <v>600.96</v>
          </cell>
          <cell r="J88">
            <v>300.48</v>
          </cell>
          <cell r="K88">
            <v>6.01</v>
          </cell>
          <cell r="L88">
            <v>26.29</v>
          </cell>
          <cell r="M88">
            <v>2733.74</v>
          </cell>
        </row>
        <row r="89">
          <cell r="D89" t="str">
            <v>410422197504280025</v>
          </cell>
          <cell r="E89" t="str">
            <v>叶县老干部活动中心</v>
          </cell>
          <cell r="F89" t="str">
            <v>20240101-20250428</v>
          </cell>
          <cell r="G89">
            <v>15993578660</v>
          </cell>
          <cell r="H89">
            <v>1800</v>
          </cell>
          <cell r="I89">
            <v>600.96</v>
          </cell>
          <cell r="J89">
            <v>300.48</v>
          </cell>
          <cell r="K89">
            <v>6.01</v>
          </cell>
          <cell r="L89">
            <v>26.29</v>
          </cell>
          <cell r="M89">
            <v>2733.74</v>
          </cell>
        </row>
        <row r="90">
          <cell r="D90" t="str">
            <v>410422199904011034</v>
          </cell>
          <cell r="E90" t="str">
            <v>叶县农业农村局</v>
          </cell>
          <cell r="F90" t="str">
            <v>20240101-20261231</v>
          </cell>
          <cell r="G90">
            <v>17839387779</v>
          </cell>
          <cell r="H90">
            <v>1800</v>
          </cell>
          <cell r="I90">
            <v>600.96</v>
          </cell>
          <cell r="J90">
            <v>300.48</v>
          </cell>
          <cell r="K90">
            <v>6.01</v>
          </cell>
          <cell r="L90">
            <v>26.29</v>
          </cell>
          <cell r="M90">
            <v>2733.74</v>
          </cell>
        </row>
        <row r="91">
          <cell r="D91" t="str">
            <v>410422199908281023</v>
          </cell>
          <cell r="E91" t="str">
            <v>叶县退役军人事务局</v>
          </cell>
          <cell r="F91" t="str">
            <v>20240801-20270731</v>
          </cell>
          <cell r="G91">
            <v>13721885893</v>
          </cell>
          <cell r="H91">
            <v>1800</v>
          </cell>
          <cell r="I91">
            <v>600.96</v>
          </cell>
          <cell r="J91">
            <v>300.48</v>
          </cell>
          <cell r="K91">
            <v>6.01</v>
          </cell>
          <cell r="L91">
            <v>26.29</v>
          </cell>
          <cell r="M91">
            <v>2733.74</v>
          </cell>
        </row>
        <row r="92">
          <cell r="D92" t="str">
            <v>410422197908172821</v>
          </cell>
          <cell r="E92" t="str">
            <v>叶县农业机械技术中心</v>
          </cell>
          <cell r="F92" t="str">
            <v>20240901-20270831</v>
          </cell>
          <cell r="G92">
            <v>13781059881</v>
          </cell>
          <cell r="H92">
            <v>1800</v>
          </cell>
          <cell r="I92">
            <v>600.96</v>
          </cell>
          <cell r="J92">
            <v>300.48</v>
          </cell>
          <cell r="K92">
            <v>6.01</v>
          </cell>
          <cell r="L92">
            <v>26.29</v>
          </cell>
          <cell r="M92">
            <v>2733.74</v>
          </cell>
        </row>
        <row r="93">
          <cell r="D93" t="str">
            <v>410422199202091017</v>
          </cell>
          <cell r="E93" t="str">
            <v>叶县工业和信息化局</v>
          </cell>
          <cell r="F93" t="str">
            <v>20241201-20271130</v>
          </cell>
          <cell r="G93">
            <v>18537511222</v>
          </cell>
          <cell r="H93">
            <v>1800</v>
          </cell>
          <cell r="I93">
            <v>600.96</v>
          </cell>
          <cell r="J93">
            <v>300.48</v>
          </cell>
          <cell r="K93">
            <v>6.01</v>
          </cell>
          <cell r="L93">
            <v>26.29</v>
          </cell>
          <cell r="M93">
            <v>2733.74</v>
          </cell>
        </row>
        <row r="94">
          <cell r="D94" t="str">
            <v>410422198207150202</v>
          </cell>
          <cell r="E94" t="str">
            <v>叶县统计局</v>
          </cell>
          <cell r="F94" t="str">
            <v>20250107-20280106</v>
          </cell>
          <cell r="G94">
            <v>13323751089</v>
          </cell>
          <cell r="H94">
            <v>1800</v>
          </cell>
          <cell r="I94">
            <v>600.96</v>
          </cell>
          <cell r="J94">
            <v>300.48</v>
          </cell>
          <cell r="K94">
            <v>6.01</v>
          </cell>
          <cell r="L94">
            <v>26.29</v>
          </cell>
          <cell r="M94">
            <v>2733.74</v>
          </cell>
        </row>
        <row r="95">
          <cell r="D95" t="str">
            <v>410422197803087022</v>
          </cell>
          <cell r="E95" t="str">
            <v>叶县商业总公司</v>
          </cell>
          <cell r="F95" t="str">
            <v>20250101-20271231</v>
          </cell>
          <cell r="G95">
            <v>18749682172</v>
          </cell>
          <cell r="H95">
            <v>1800</v>
          </cell>
          <cell r="I95">
            <v>600.96</v>
          </cell>
          <cell r="J95">
            <v>300.48</v>
          </cell>
          <cell r="K95">
            <v>6.01</v>
          </cell>
          <cell r="L95">
            <v>26.29</v>
          </cell>
          <cell r="M95">
            <v>2733.74</v>
          </cell>
        </row>
        <row r="96">
          <cell r="D96" t="str">
            <v>410422197212157631</v>
          </cell>
          <cell r="E96" t="str">
            <v>叶县水利局</v>
          </cell>
          <cell r="F96" t="str">
            <v>20250301-20280229</v>
          </cell>
          <cell r="G96">
            <v>13383990026</v>
          </cell>
          <cell r="H96">
            <v>1800</v>
          </cell>
          <cell r="I96">
            <v>600.96</v>
          </cell>
          <cell r="J96">
            <v>300.48</v>
          </cell>
          <cell r="K96">
            <v>6.01</v>
          </cell>
          <cell r="L96">
            <v>26.29</v>
          </cell>
          <cell r="M96">
            <v>2733.74</v>
          </cell>
        </row>
        <row r="97">
          <cell r="D97" t="str">
            <v>410422200405190045</v>
          </cell>
          <cell r="E97" t="str">
            <v>国家统计局叶县调查队</v>
          </cell>
          <cell r="F97" t="str">
            <v>20250307-20280306</v>
          </cell>
          <cell r="G97">
            <v>15346473929</v>
          </cell>
          <cell r="H97">
            <v>1800</v>
          </cell>
          <cell r="I97">
            <v>600.96</v>
          </cell>
          <cell r="J97">
            <v>300.48</v>
          </cell>
          <cell r="K97">
            <v>6.01</v>
          </cell>
          <cell r="L97">
            <v>26.29</v>
          </cell>
          <cell r="M97">
            <v>2733.74</v>
          </cell>
        </row>
        <row r="98">
          <cell r="D98" t="str">
            <v>412702200111097569</v>
          </cell>
          <cell r="E98" t="str">
            <v>国家统计局叶县调查队</v>
          </cell>
          <cell r="F98" t="str">
            <v>20250401-20280331</v>
          </cell>
          <cell r="G98">
            <v>13033950178</v>
          </cell>
          <cell r="H98">
            <v>1800</v>
          </cell>
          <cell r="I98">
            <v>600.96</v>
          </cell>
          <cell r="J98">
            <v>300.48</v>
          </cell>
          <cell r="K98">
            <v>6.01</v>
          </cell>
          <cell r="L98">
            <v>26.29</v>
          </cell>
          <cell r="M98">
            <v>2733.74</v>
          </cell>
        </row>
        <row r="99">
          <cell r="D99" t="str">
            <v>410422199002280083</v>
          </cell>
          <cell r="E99" t="str">
            <v>叶县综合保险中心</v>
          </cell>
          <cell r="F99" t="str">
            <v>20250304-20280303</v>
          </cell>
          <cell r="G99">
            <v>18103752118</v>
          </cell>
          <cell r="H99">
            <v>3600</v>
          </cell>
          <cell r="I99">
            <v>1201.92</v>
          </cell>
          <cell r="J99">
            <v>600.96</v>
          </cell>
          <cell r="K99">
            <v>12.02</v>
          </cell>
          <cell r="L99">
            <v>52.58</v>
          </cell>
          <cell r="M99">
            <v>5467.48</v>
          </cell>
        </row>
        <row r="100">
          <cell r="H100">
            <v>172800</v>
          </cell>
        </row>
        <row r="100">
          <cell r="M100">
            <v>262439.04</v>
          </cell>
        </row>
        <row r="101">
          <cell r="F101" t="str">
            <v>填表人：王若聪</v>
          </cell>
        </row>
        <row r="101">
          <cell r="K101" t="str">
            <v>联系电话：0375-7318988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G2" t="str">
            <v>填报时间：    年    月    日</v>
          </cell>
        </row>
        <row r="3">
          <cell r="D3" t="str">
            <v>身份证号</v>
          </cell>
          <cell r="E3" t="str">
            <v>派遣单位名称</v>
          </cell>
          <cell r="F3" t="str">
            <v>安置岗位期限</v>
          </cell>
          <cell r="G3" t="str">
            <v>管理单位或管理人</v>
          </cell>
          <cell r="H3" t="str">
            <v>第二季度在岗情况</v>
          </cell>
        </row>
        <row r="4">
          <cell r="H4" t="str">
            <v>4月</v>
          </cell>
        </row>
        <row r="5">
          <cell r="D5" t="str">
            <v>410422200305188140</v>
          </cell>
          <cell r="E5" t="str">
            <v>叶县天安人力资源有限公司</v>
          </cell>
          <cell r="F5" t="str">
            <v>20221008-20251007</v>
          </cell>
          <cell r="G5" t="str">
            <v>叶县环境保护局</v>
          </cell>
          <cell r="H5" t="str">
            <v>在岗</v>
          </cell>
        </row>
        <row r="6">
          <cell r="D6" t="str">
            <v>410422200011159141</v>
          </cell>
          <cell r="E6" t="str">
            <v>叶县天安人力资源有限公司</v>
          </cell>
          <cell r="F6" t="str">
            <v>20221008-20251007</v>
          </cell>
          <cell r="G6" t="str">
            <v>叶县环境保护局</v>
          </cell>
          <cell r="H6" t="str">
            <v>在岗</v>
          </cell>
        </row>
        <row r="7">
          <cell r="D7" t="str">
            <v>410422199908038138</v>
          </cell>
          <cell r="E7" t="str">
            <v>叶县天安人力资源有限公司</v>
          </cell>
          <cell r="F7" t="str">
            <v>20221008-20251007</v>
          </cell>
          <cell r="G7" t="str">
            <v>叶县环境保护局</v>
          </cell>
          <cell r="H7" t="str">
            <v>在岗</v>
          </cell>
        </row>
        <row r="8">
          <cell r="D8" t="str">
            <v>410422199809298161</v>
          </cell>
          <cell r="E8" t="str">
            <v>叶县天安人力资源有限公司</v>
          </cell>
          <cell r="F8" t="str">
            <v>20221008-20251007</v>
          </cell>
          <cell r="G8" t="str">
            <v>辛店镇人民政府</v>
          </cell>
          <cell r="H8" t="str">
            <v>在岗</v>
          </cell>
        </row>
        <row r="9">
          <cell r="D9" t="str">
            <v>410422199910298668</v>
          </cell>
          <cell r="E9" t="str">
            <v>叶县天安人力资源有限公司</v>
          </cell>
          <cell r="F9" t="str">
            <v>20221008-20251007</v>
          </cell>
          <cell r="G9" t="str">
            <v>辛店镇人民政府</v>
          </cell>
          <cell r="H9" t="str">
            <v>在岗</v>
          </cell>
        </row>
        <row r="10">
          <cell r="D10" t="str">
            <v>410422200005140014</v>
          </cell>
          <cell r="E10" t="str">
            <v>叶县天安人力资源有限公司</v>
          </cell>
          <cell r="F10" t="str">
            <v>20221008-20251007</v>
          </cell>
          <cell r="G10" t="str">
            <v>叶县县委办公室</v>
          </cell>
          <cell r="H10" t="str">
            <v>在岗</v>
          </cell>
        </row>
        <row r="11">
          <cell r="D11" t="str">
            <v>410422199911262843</v>
          </cell>
          <cell r="E11" t="str">
            <v>叶县天安人力资源有限公司</v>
          </cell>
          <cell r="F11" t="str">
            <v>20241001-20270930</v>
          </cell>
          <cell r="G11" t="str">
            <v>叶县县委办公室</v>
          </cell>
          <cell r="H11" t="str">
            <v>在岗</v>
          </cell>
        </row>
        <row r="12">
          <cell r="D12" t="str">
            <v>410422200010051032</v>
          </cell>
          <cell r="E12" t="str">
            <v>叶县天安人力资源有限公司</v>
          </cell>
          <cell r="F12" t="str">
            <v>20241001-20270930</v>
          </cell>
          <cell r="G12" t="str">
            <v>叶县县委办公室</v>
          </cell>
          <cell r="H12" t="str">
            <v>在岗</v>
          </cell>
        </row>
        <row r="13">
          <cell r="D13" t="str">
            <v>410422200211270020</v>
          </cell>
          <cell r="E13" t="str">
            <v>叶县天安人力资源有限公司</v>
          </cell>
          <cell r="F13" t="str">
            <v>20241001-20270930</v>
          </cell>
          <cell r="G13" t="str">
            <v>叶县县委办公室</v>
          </cell>
          <cell r="H13" t="str">
            <v>在岗</v>
          </cell>
        </row>
        <row r="14">
          <cell r="D14" t="str">
            <v>410422200111094365</v>
          </cell>
          <cell r="E14" t="str">
            <v>叶县天安人力资源有限公司</v>
          </cell>
          <cell r="F14" t="str">
            <v>20241001-20270930</v>
          </cell>
          <cell r="G14" t="str">
            <v>叶县县委办公室</v>
          </cell>
          <cell r="H14" t="str">
            <v>在岗</v>
          </cell>
        </row>
        <row r="15">
          <cell r="D15" t="str">
            <v>41042220020827002X</v>
          </cell>
          <cell r="E15" t="str">
            <v>叶县天安人力资源有限公司</v>
          </cell>
          <cell r="F15" t="str">
            <v>20241001-20270930</v>
          </cell>
          <cell r="G15" t="str">
            <v>叶县信访局</v>
          </cell>
          <cell r="H15" t="str">
            <v>在岗</v>
          </cell>
        </row>
        <row r="16">
          <cell r="D16" t="str">
            <v>41042220011014923X</v>
          </cell>
          <cell r="E16" t="str">
            <v>叶县天安人力资源有限公司</v>
          </cell>
          <cell r="F16" t="str">
            <v>20241001-20270930</v>
          </cell>
          <cell r="G16" t="str">
            <v>叶县信访局</v>
          </cell>
          <cell r="H16" t="str">
            <v>在岗</v>
          </cell>
        </row>
        <row r="17">
          <cell r="D17" t="str">
            <v>410422200402102249</v>
          </cell>
          <cell r="E17" t="str">
            <v>叶县天安人力资源有限公司</v>
          </cell>
          <cell r="F17" t="str">
            <v>20241001-20270930</v>
          </cell>
          <cell r="G17" t="str">
            <v>叶县融媒体中心</v>
          </cell>
          <cell r="H17" t="str">
            <v>在岗</v>
          </cell>
        </row>
        <row r="18">
          <cell r="D18" t="str">
            <v>410422200111101027</v>
          </cell>
          <cell r="E18" t="str">
            <v>叶县天安人力资源有限公司</v>
          </cell>
          <cell r="F18" t="str">
            <v>20241001-20270930</v>
          </cell>
          <cell r="G18" t="str">
            <v>叶县融媒体中心</v>
          </cell>
          <cell r="H18" t="str">
            <v>在岗</v>
          </cell>
        </row>
        <row r="19">
          <cell r="D19" t="str">
            <v>410422200305129183</v>
          </cell>
          <cell r="E19" t="str">
            <v>叶县天安人力资源有限公司</v>
          </cell>
          <cell r="F19" t="str">
            <v>20241001-20270930</v>
          </cell>
          <cell r="G19" t="str">
            <v>叶县融媒体中心</v>
          </cell>
          <cell r="H19" t="str">
            <v>在岗</v>
          </cell>
        </row>
        <row r="20">
          <cell r="D20" t="str">
            <v>410422200106150027</v>
          </cell>
          <cell r="E20" t="str">
            <v>叶县天安人力资源有限公司</v>
          </cell>
          <cell r="F20" t="str">
            <v>20241001-20270930</v>
          </cell>
          <cell r="G20" t="str">
            <v>叶县融媒体中心</v>
          </cell>
          <cell r="H20" t="str">
            <v>在岗</v>
          </cell>
        </row>
        <row r="21">
          <cell r="D21" t="str">
            <v>410422200007150064</v>
          </cell>
          <cell r="E21" t="str">
            <v>叶县天安人力资源有限公司</v>
          </cell>
          <cell r="F21" t="str">
            <v>20241001-20270930</v>
          </cell>
          <cell r="G21" t="str">
            <v>叶县融媒体中心</v>
          </cell>
          <cell r="H21" t="str">
            <v>在岗</v>
          </cell>
        </row>
        <row r="22">
          <cell r="D22" t="str">
            <v>410422200004161024</v>
          </cell>
          <cell r="E22" t="str">
            <v>叶县天安人力资源有限公司</v>
          </cell>
          <cell r="F22" t="str">
            <v>20241001-20270930</v>
          </cell>
          <cell r="G22" t="str">
            <v>叶县融媒体中心</v>
          </cell>
          <cell r="H22" t="str">
            <v>在岗</v>
          </cell>
        </row>
        <row r="23">
          <cell r="D23" t="str">
            <v>410422199711071858</v>
          </cell>
          <cell r="E23" t="str">
            <v>叶县天安人力资源有限公司</v>
          </cell>
          <cell r="F23" t="str">
            <v>20241001-20270930</v>
          </cell>
          <cell r="G23" t="str">
            <v>叶县马庄回族乡</v>
          </cell>
          <cell r="H23" t="str">
            <v>在岗</v>
          </cell>
        </row>
        <row r="24">
          <cell r="D24" t="str">
            <v>410422200210040020</v>
          </cell>
          <cell r="E24" t="str">
            <v>叶县天安人力资源有限公司</v>
          </cell>
          <cell r="F24" t="str">
            <v>20241001-20270930</v>
          </cell>
          <cell r="G24" t="str">
            <v>叶县马庄回族乡</v>
          </cell>
          <cell r="H24" t="str">
            <v>在岗</v>
          </cell>
        </row>
        <row r="25">
          <cell r="D25" t="str">
            <v>410422200101050035</v>
          </cell>
          <cell r="E25" t="str">
            <v>叶县天安人力资源有限公司</v>
          </cell>
          <cell r="F25" t="str">
            <v>20241001-20270930</v>
          </cell>
          <cell r="G25" t="str">
            <v>叶县昆阳街道办事</v>
          </cell>
          <cell r="H25" t="str">
            <v>在岗</v>
          </cell>
        </row>
        <row r="26">
          <cell r="D26" t="str">
            <v>410422199812121033</v>
          </cell>
          <cell r="E26" t="str">
            <v>叶县天安人力资源有限公司</v>
          </cell>
          <cell r="F26" t="str">
            <v>20241001-20270930</v>
          </cell>
          <cell r="G26" t="str">
            <v>叶县昆阳街道办事</v>
          </cell>
          <cell r="H26" t="str">
            <v>在岗</v>
          </cell>
        </row>
        <row r="27">
          <cell r="D27" t="str">
            <v>410422200101030077</v>
          </cell>
          <cell r="E27" t="str">
            <v>叶县天安人力资源有限公司</v>
          </cell>
          <cell r="F27" t="str">
            <v>20241001-20270930</v>
          </cell>
          <cell r="G27" t="str">
            <v>叶县科学技术协会</v>
          </cell>
          <cell r="H27" t="str">
            <v>在岗</v>
          </cell>
        </row>
        <row r="28">
          <cell r="D28" t="str">
            <v>410422200203300023</v>
          </cell>
          <cell r="E28" t="str">
            <v>叶县天安人力资源有限公司</v>
          </cell>
          <cell r="F28" t="str">
            <v>20241001-20270930</v>
          </cell>
          <cell r="G28" t="str">
            <v>叶县科学技术协会</v>
          </cell>
          <cell r="H28" t="str">
            <v>在岗</v>
          </cell>
        </row>
        <row r="29">
          <cell r="D29" t="str">
            <v>410422200101310028</v>
          </cell>
          <cell r="E29" t="str">
            <v>叶县天安人力资源有限公司</v>
          </cell>
          <cell r="F29" t="str">
            <v>20241001-20270930</v>
          </cell>
          <cell r="G29" t="str">
            <v>叶县环境保护局</v>
          </cell>
          <cell r="H29" t="str">
            <v>在岗</v>
          </cell>
        </row>
        <row r="30">
          <cell r="D30" t="str">
            <v>410422200312091048</v>
          </cell>
          <cell r="E30" t="str">
            <v>叶县天安人力资源有限公司</v>
          </cell>
          <cell r="F30" t="str">
            <v>20241001-20270930</v>
          </cell>
          <cell r="G30" t="str">
            <v>叶县环境保护局</v>
          </cell>
          <cell r="H30" t="str">
            <v>在岗</v>
          </cell>
        </row>
        <row r="31">
          <cell r="D31" t="str">
            <v>411621199907164648</v>
          </cell>
          <cell r="E31" t="str">
            <v>叶县天安人力资源有限公司</v>
          </cell>
          <cell r="F31" t="str">
            <v>20241001-20270930</v>
          </cell>
          <cell r="G31" t="str">
            <v>叶县人大常委会</v>
          </cell>
          <cell r="H31" t="str">
            <v>在岗</v>
          </cell>
        </row>
        <row r="32">
          <cell r="D32" t="str">
            <v>410422200109060027</v>
          </cell>
          <cell r="E32" t="str">
            <v>叶县天安人力资源有限公司</v>
          </cell>
          <cell r="F32" t="str">
            <v>20241001-20270930</v>
          </cell>
          <cell r="G32" t="str">
            <v>叶县人大常委会</v>
          </cell>
          <cell r="H32" t="str">
            <v>在岗</v>
          </cell>
        </row>
        <row r="33">
          <cell r="D33" t="str">
            <v>410426199902084016</v>
          </cell>
          <cell r="E33" t="str">
            <v>叶县天安人力资源有限公司</v>
          </cell>
          <cell r="F33" t="str">
            <v>20221008-20251007</v>
          </cell>
          <cell r="G33" t="str">
            <v>叶县委员会党史研究室</v>
          </cell>
          <cell r="H33" t="str">
            <v>在岗</v>
          </cell>
        </row>
        <row r="34">
          <cell r="D34" t="str">
            <v>410422199505191525</v>
          </cell>
          <cell r="E34" t="str">
            <v>叶县天安人力资源有限公司</v>
          </cell>
          <cell r="F34" t="str">
            <v>2022.10.1-2025.9.30</v>
          </cell>
          <cell r="G34" t="str">
            <v>叶县昆阳街道办事处</v>
          </cell>
          <cell r="H34" t="str">
            <v>在岗</v>
          </cell>
        </row>
        <row r="35">
          <cell r="G35" t="str">
            <v>联系电话13503427081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L2" t="str">
            <v>单位：元 </v>
          </cell>
        </row>
        <row r="3">
          <cell r="D3" t="str">
            <v>身份证号</v>
          </cell>
          <cell r="E3" t="str">
            <v>服务单位</v>
          </cell>
          <cell r="F3" t="str">
            <v>合同期限</v>
          </cell>
          <cell r="G3" t="str">
            <v>申报金额</v>
          </cell>
        </row>
        <row r="3">
          <cell r="L3" t="str">
            <v>补贴金额</v>
          </cell>
        </row>
        <row r="4">
          <cell r="G4" t="str">
            <v>岗位补贴</v>
          </cell>
          <cell r="H4" t="str">
            <v>养老保险
补贴</v>
          </cell>
          <cell r="I4" t="str">
            <v>医疗保险
补贴</v>
          </cell>
          <cell r="J4" t="str">
            <v>失业保险
补贴</v>
          </cell>
          <cell r="K4" t="str">
            <v>工伤保险
补贴</v>
          </cell>
        </row>
        <row r="5">
          <cell r="D5" t="str">
            <v>410422200305188140</v>
          </cell>
          <cell r="E5" t="str">
            <v>叶县环境保护局</v>
          </cell>
          <cell r="F5" t="str">
            <v>20221008-20251007</v>
          </cell>
          <cell r="G5">
            <v>1800</v>
          </cell>
          <cell r="H5">
            <v>600.96</v>
          </cell>
          <cell r="I5">
            <v>300.48</v>
          </cell>
          <cell r="J5">
            <v>26.29</v>
          </cell>
          <cell r="K5">
            <v>18.03</v>
          </cell>
          <cell r="L5">
            <v>2745.76</v>
          </cell>
        </row>
        <row r="6">
          <cell r="D6" t="str">
            <v>410422200011159141</v>
          </cell>
          <cell r="E6" t="str">
            <v>叶县环境保护局</v>
          </cell>
          <cell r="F6" t="str">
            <v>20221008-20251007</v>
          </cell>
          <cell r="G6">
            <v>1800</v>
          </cell>
          <cell r="H6">
            <v>600.96</v>
          </cell>
          <cell r="I6">
            <v>300.48</v>
          </cell>
          <cell r="J6">
            <v>26.29</v>
          </cell>
          <cell r="K6">
            <v>18.03</v>
          </cell>
          <cell r="L6">
            <v>2745.76</v>
          </cell>
        </row>
        <row r="7">
          <cell r="D7" t="str">
            <v>410422199908038138</v>
          </cell>
          <cell r="E7" t="str">
            <v>叶县环境保护局</v>
          </cell>
          <cell r="F7" t="str">
            <v>20221008-20251007</v>
          </cell>
          <cell r="G7">
            <v>1800</v>
          </cell>
          <cell r="H7">
            <v>600.96</v>
          </cell>
          <cell r="I7">
            <v>300.48</v>
          </cell>
          <cell r="J7">
            <v>26.29</v>
          </cell>
          <cell r="K7">
            <v>18.03</v>
          </cell>
          <cell r="L7">
            <v>2745.76</v>
          </cell>
        </row>
        <row r="8">
          <cell r="D8" t="str">
            <v>410422199809298161</v>
          </cell>
          <cell r="E8" t="str">
            <v>辛店镇人民政府</v>
          </cell>
          <cell r="F8" t="str">
            <v>20221008-20251007</v>
          </cell>
          <cell r="G8">
            <v>1800</v>
          </cell>
          <cell r="H8">
            <v>600.96</v>
          </cell>
          <cell r="I8">
            <v>300.48</v>
          </cell>
          <cell r="J8">
            <v>26.29</v>
          </cell>
          <cell r="K8">
            <v>18.03</v>
          </cell>
          <cell r="L8">
            <v>2745.76</v>
          </cell>
        </row>
        <row r="9">
          <cell r="D9" t="str">
            <v>410422199910298668</v>
          </cell>
          <cell r="E9" t="str">
            <v>辛店镇人民政府</v>
          </cell>
          <cell r="F9" t="str">
            <v>20221008-20251007</v>
          </cell>
          <cell r="G9">
            <v>1800</v>
          </cell>
          <cell r="H9">
            <v>600.96</v>
          </cell>
          <cell r="I9">
            <v>300.48</v>
          </cell>
          <cell r="J9">
            <v>26.29</v>
          </cell>
          <cell r="K9">
            <v>18.03</v>
          </cell>
          <cell r="L9">
            <v>2745.76</v>
          </cell>
        </row>
        <row r="10">
          <cell r="D10" t="str">
            <v>410422200005140014</v>
          </cell>
          <cell r="E10" t="str">
            <v>叶县县委办公室</v>
          </cell>
          <cell r="F10" t="str">
            <v>20221008-20251007</v>
          </cell>
          <cell r="G10">
            <v>1800</v>
          </cell>
          <cell r="H10">
            <v>600.96</v>
          </cell>
          <cell r="I10">
            <v>300.48</v>
          </cell>
          <cell r="J10">
            <v>26.29</v>
          </cell>
          <cell r="K10">
            <v>18.03</v>
          </cell>
          <cell r="L10">
            <v>2745.76</v>
          </cell>
        </row>
        <row r="11">
          <cell r="D11" t="str">
            <v>410422199911262843</v>
          </cell>
          <cell r="E11" t="str">
            <v>叶县县委办公室</v>
          </cell>
          <cell r="F11" t="str">
            <v>20241001-20270930</v>
          </cell>
          <cell r="G11">
            <v>1800</v>
          </cell>
          <cell r="H11">
            <v>600.96</v>
          </cell>
          <cell r="I11">
            <v>300.48</v>
          </cell>
          <cell r="J11">
            <v>26.29</v>
          </cell>
          <cell r="K11">
            <v>18.03</v>
          </cell>
          <cell r="L11">
            <v>2745.76</v>
          </cell>
        </row>
        <row r="12">
          <cell r="D12" t="str">
            <v>410422200010051032</v>
          </cell>
          <cell r="E12" t="str">
            <v>叶县县委办公室</v>
          </cell>
          <cell r="F12" t="str">
            <v>20241001-20270930</v>
          </cell>
          <cell r="G12">
            <v>1800</v>
          </cell>
          <cell r="H12">
            <v>600.96</v>
          </cell>
          <cell r="I12">
            <v>300.48</v>
          </cell>
          <cell r="J12">
            <v>26.29</v>
          </cell>
          <cell r="K12">
            <v>18.03</v>
          </cell>
          <cell r="L12">
            <v>2745.76</v>
          </cell>
        </row>
        <row r="13">
          <cell r="D13" t="str">
            <v>410422200211270020</v>
          </cell>
          <cell r="E13" t="str">
            <v>叶县县委办公室</v>
          </cell>
          <cell r="F13" t="str">
            <v>20241001-20270930</v>
          </cell>
          <cell r="G13">
            <v>1800</v>
          </cell>
          <cell r="H13">
            <v>600.96</v>
          </cell>
          <cell r="I13">
            <v>300.48</v>
          </cell>
          <cell r="J13">
            <v>26.29</v>
          </cell>
          <cell r="K13">
            <v>18.03</v>
          </cell>
          <cell r="L13">
            <v>2745.76</v>
          </cell>
        </row>
        <row r="14">
          <cell r="D14" t="str">
            <v>410422200111094365</v>
          </cell>
          <cell r="E14" t="str">
            <v>叶县县委办公室</v>
          </cell>
          <cell r="F14" t="str">
            <v>20241001-20270930</v>
          </cell>
          <cell r="G14">
            <v>1800</v>
          </cell>
          <cell r="H14">
            <v>600.96</v>
          </cell>
          <cell r="I14">
            <v>300.48</v>
          </cell>
          <cell r="J14">
            <v>26.29</v>
          </cell>
          <cell r="K14">
            <v>18.03</v>
          </cell>
          <cell r="L14">
            <v>2745.76</v>
          </cell>
        </row>
        <row r="15">
          <cell r="D15" t="str">
            <v>41042220020827002X</v>
          </cell>
          <cell r="E15" t="str">
            <v>叶县信访局</v>
          </cell>
          <cell r="F15" t="str">
            <v>20241001-20270930</v>
          </cell>
          <cell r="G15">
            <v>1800</v>
          </cell>
          <cell r="H15">
            <v>600.96</v>
          </cell>
          <cell r="I15">
            <v>300.48</v>
          </cell>
          <cell r="J15">
            <v>26.29</v>
          </cell>
          <cell r="K15">
            <v>18.03</v>
          </cell>
          <cell r="L15">
            <v>2745.76</v>
          </cell>
        </row>
        <row r="16">
          <cell r="D16" t="str">
            <v>41042220011014923X</v>
          </cell>
          <cell r="E16" t="str">
            <v>叶县信访局</v>
          </cell>
          <cell r="F16" t="str">
            <v>20241001-20270930</v>
          </cell>
          <cell r="G16">
            <v>1800</v>
          </cell>
          <cell r="H16">
            <v>600.96</v>
          </cell>
          <cell r="I16">
            <v>300.48</v>
          </cell>
          <cell r="J16">
            <v>26.29</v>
          </cell>
          <cell r="K16">
            <v>18.03</v>
          </cell>
          <cell r="L16">
            <v>2745.76</v>
          </cell>
        </row>
        <row r="17">
          <cell r="D17" t="str">
            <v>410422200402102249</v>
          </cell>
          <cell r="E17" t="str">
            <v>叶县融媒体中心</v>
          </cell>
          <cell r="F17" t="str">
            <v>20241001-20270930</v>
          </cell>
          <cell r="G17">
            <v>1800</v>
          </cell>
          <cell r="H17">
            <v>600.96</v>
          </cell>
          <cell r="I17">
            <v>300.48</v>
          </cell>
          <cell r="J17">
            <v>26.29</v>
          </cell>
          <cell r="K17">
            <v>18.03</v>
          </cell>
          <cell r="L17">
            <v>2745.76</v>
          </cell>
        </row>
        <row r="18">
          <cell r="D18" t="str">
            <v>410422200111101027</v>
          </cell>
          <cell r="E18" t="str">
            <v>叶县融媒体中心</v>
          </cell>
          <cell r="F18" t="str">
            <v>20241001-20270930</v>
          </cell>
          <cell r="G18">
            <v>1800</v>
          </cell>
          <cell r="H18">
            <v>600.96</v>
          </cell>
          <cell r="I18">
            <v>300.48</v>
          </cell>
          <cell r="J18">
            <v>26.29</v>
          </cell>
          <cell r="K18">
            <v>18.03</v>
          </cell>
          <cell r="L18">
            <v>2745.76</v>
          </cell>
        </row>
        <row r="19">
          <cell r="D19" t="str">
            <v>410422200305129183</v>
          </cell>
          <cell r="E19" t="str">
            <v>叶县融媒体中心</v>
          </cell>
          <cell r="F19" t="str">
            <v>20241001-20270930</v>
          </cell>
          <cell r="G19">
            <v>1800</v>
          </cell>
          <cell r="H19">
            <v>600.96</v>
          </cell>
          <cell r="I19">
            <v>300.48</v>
          </cell>
          <cell r="J19">
            <v>26.29</v>
          </cell>
          <cell r="K19">
            <v>18.03</v>
          </cell>
          <cell r="L19">
            <v>2745.76</v>
          </cell>
        </row>
        <row r="20">
          <cell r="D20" t="str">
            <v>410422200106150027</v>
          </cell>
          <cell r="E20" t="str">
            <v>叶县融媒体中心</v>
          </cell>
          <cell r="F20" t="str">
            <v>20241001-20270930</v>
          </cell>
          <cell r="G20">
            <v>1800</v>
          </cell>
          <cell r="H20">
            <v>600.96</v>
          </cell>
          <cell r="I20">
            <v>300.48</v>
          </cell>
          <cell r="J20">
            <v>26.29</v>
          </cell>
          <cell r="K20">
            <v>18.03</v>
          </cell>
          <cell r="L20">
            <v>2745.76</v>
          </cell>
        </row>
        <row r="21">
          <cell r="D21" t="str">
            <v>410422200007150064</v>
          </cell>
          <cell r="E21" t="str">
            <v>叶县融媒体中心</v>
          </cell>
          <cell r="F21" t="str">
            <v>20241001-20270930</v>
          </cell>
          <cell r="G21">
            <v>1800</v>
          </cell>
          <cell r="H21">
            <v>600.96</v>
          </cell>
          <cell r="I21">
            <v>300.48</v>
          </cell>
          <cell r="J21">
            <v>26.29</v>
          </cell>
          <cell r="K21">
            <v>18.03</v>
          </cell>
          <cell r="L21">
            <v>2745.76</v>
          </cell>
        </row>
        <row r="22">
          <cell r="D22" t="str">
            <v>410422200004161024</v>
          </cell>
          <cell r="E22" t="str">
            <v>叶县融媒体中心</v>
          </cell>
          <cell r="F22" t="str">
            <v>20241001-20270930</v>
          </cell>
          <cell r="G22">
            <v>1800</v>
          </cell>
          <cell r="H22">
            <v>600.96</v>
          </cell>
          <cell r="I22">
            <v>300.48</v>
          </cell>
          <cell r="J22">
            <v>26.29</v>
          </cell>
          <cell r="K22">
            <v>18.03</v>
          </cell>
          <cell r="L22">
            <v>2745.76</v>
          </cell>
        </row>
        <row r="23">
          <cell r="D23" t="str">
            <v>410422199711071858</v>
          </cell>
          <cell r="E23" t="str">
            <v>叶县马庄回族乡</v>
          </cell>
          <cell r="F23" t="str">
            <v>20241001-20270930</v>
          </cell>
          <cell r="G23">
            <v>1800</v>
          </cell>
          <cell r="H23">
            <v>600.96</v>
          </cell>
          <cell r="I23">
            <v>300.48</v>
          </cell>
          <cell r="J23">
            <v>26.29</v>
          </cell>
          <cell r="K23">
            <v>18.03</v>
          </cell>
          <cell r="L23">
            <v>2745.76</v>
          </cell>
        </row>
        <row r="24">
          <cell r="D24" t="str">
            <v>410422200210040020</v>
          </cell>
          <cell r="E24" t="str">
            <v>叶县马庄回族乡</v>
          </cell>
          <cell r="F24" t="str">
            <v>20241001-20270930</v>
          </cell>
          <cell r="G24">
            <v>1800</v>
          </cell>
          <cell r="H24">
            <v>600.96</v>
          </cell>
          <cell r="I24">
            <v>300.48</v>
          </cell>
          <cell r="J24">
            <v>26.29</v>
          </cell>
          <cell r="K24">
            <v>18.03</v>
          </cell>
          <cell r="L24">
            <v>2745.76</v>
          </cell>
        </row>
        <row r="25">
          <cell r="D25" t="str">
            <v>410422200101050035</v>
          </cell>
          <cell r="E25" t="str">
            <v>叶县昆阳街道办事</v>
          </cell>
          <cell r="F25" t="str">
            <v>20241001-20270930</v>
          </cell>
          <cell r="G25">
            <v>1800</v>
          </cell>
          <cell r="H25">
            <v>600.96</v>
          </cell>
          <cell r="I25">
            <v>300.48</v>
          </cell>
          <cell r="J25">
            <v>26.29</v>
          </cell>
          <cell r="K25">
            <v>18.03</v>
          </cell>
          <cell r="L25">
            <v>2745.76</v>
          </cell>
        </row>
        <row r="26">
          <cell r="D26" t="str">
            <v>410422199812121033</v>
          </cell>
          <cell r="E26" t="str">
            <v>叶县昆阳街道办事</v>
          </cell>
          <cell r="F26" t="str">
            <v>20241001-20270930</v>
          </cell>
          <cell r="G26">
            <v>1800</v>
          </cell>
          <cell r="H26">
            <v>600.96</v>
          </cell>
          <cell r="I26">
            <v>300.48</v>
          </cell>
          <cell r="J26">
            <v>26.29</v>
          </cell>
          <cell r="K26">
            <v>18.03</v>
          </cell>
          <cell r="L26">
            <v>2745.76</v>
          </cell>
        </row>
        <row r="27">
          <cell r="D27" t="str">
            <v>410422200101030077</v>
          </cell>
          <cell r="E27" t="str">
            <v>叶县科学技术协会</v>
          </cell>
          <cell r="F27" t="str">
            <v>20241001-20270930</v>
          </cell>
          <cell r="G27">
            <v>1800</v>
          </cell>
          <cell r="H27">
            <v>600.96</v>
          </cell>
          <cell r="I27">
            <v>300.48</v>
          </cell>
          <cell r="J27">
            <v>26.29</v>
          </cell>
          <cell r="K27">
            <v>18.03</v>
          </cell>
          <cell r="L27">
            <v>2745.76</v>
          </cell>
        </row>
        <row r="28">
          <cell r="D28" t="str">
            <v>410422200203300023</v>
          </cell>
          <cell r="E28" t="str">
            <v>叶县科学技术协会</v>
          </cell>
          <cell r="F28" t="str">
            <v>20241001-20270930</v>
          </cell>
          <cell r="G28">
            <v>1800</v>
          </cell>
          <cell r="H28">
            <v>600.96</v>
          </cell>
          <cell r="I28">
            <v>300.48</v>
          </cell>
          <cell r="J28">
            <v>26.29</v>
          </cell>
          <cell r="K28">
            <v>18.03</v>
          </cell>
          <cell r="L28">
            <v>2745.76</v>
          </cell>
        </row>
        <row r="29">
          <cell r="D29" t="str">
            <v>410422200101310028</v>
          </cell>
          <cell r="E29" t="str">
            <v>叶县环境保护局</v>
          </cell>
          <cell r="F29" t="str">
            <v>20241001-20270930</v>
          </cell>
          <cell r="G29">
            <v>1800</v>
          </cell>
          <cell r="H29">
            <v>600.96</v>
          </cell>
          <cell r="I29">
            <v>300.48</v>
          </cell>
          <cell r="J29">
            <v>26.29</v>
          </cell>
          <cell r="K29">
            <v>18.03</v>
          </cell>
          <cell r="L29">
            <v>2745.76</v>
          </cell>
        </row>
        <row r="30">
          <cell r="D30" t="str">
            <v>410422200312091048</v>
          </cell>
          <cell r="E30" t="str">
            <v>叶县环境保护局</v>
          </cell>
          <cell r="F30" t="str">
            <v>20241001-20270930</v>
          </cell>
          <cell r="G30">
            <v>1800</v>
          </cell>
          <cell r="H30">
            <v>600.96</v>
          </cell>
          <cell r="I30">
            <v>300.48</v>
          </cell>
          <cell r="J30">
            <v>26.29</v>
          </cell>
          <cell r="K30">
            <v>18.03</v>
          </cell>
          <cell r="L30">
            <v>2745.76</v>
          </cell>
        </row>
        <row r="31">
          <cell r="D31" t="str">
            <v>411621199907164648</v>
          </cell>
          <cell r="E31" t="str">
            <v>叶县人大常委会</v>
          </cell>
          <cell r="F31" t="str">
            <v>20241001-20270930</v>
          </cell>
          <cell r="G31">
            <v>1800</v>
          </cell>
          <cell r="H31">
            <v>600.96</v>
          </cell>
          <cell r="I31">
            <v>300.48</v>
          </cell>
          <cell r="J31">
            <v>26.29</v>
          </cell>
          <cell r="K31">
            <v>18.03</v>
          </cell>
          <cell r="L31">
            <v>2745.76</v>
          </cell>
        </row>
        <row r="32">
          <cell r="D32" t="str">
            <v>410422200109060027</v>
          </cell>
          <cell r="E32" t="str">
            <v>叶县人大常委会</v>
          </cell>
          <cell r="F32" t="str">
            <v>20241001-20270930</v>
          </cell>
          <cell r="G32">
            <v>1800</v>
          </cell>
          <cell r="H32">
            <v>600.96</v>
          </cell>
          <cell r="I32">
            <v>300.48</v>
          </cell>
          <cell r="J32">
            <v>26.29</v>
          </cell>
          <cell r="K32">
            <v>18.03</v>
          </cell>
          <cell r="L32">
            <v>2745.76</v>
          </cell>
        </row>
        <row r="33">
          <cell r="D33" t="str">
            <v>410426199902084016</v>
          </cell>
          <cell r="E33" t="str">
            <v>叶县党史研究室</v>
          </cell>
          <cell r="F33" t="str">
            <v>20221008-20251007</v>
          </cell>
          <cell r="G33">
            <v>1800</v>
          </cell>
          <cell r="H33">
            <v>600.96</v>
          </cell>
          <cell r="I33">
            <v>300.48</v>
          </cell>
          <cell r="J33">
            <v>26.29</v>
          </cell>
          <cell r="K33">
            <v>18.03</v>
          </cell>
          <cell r="L33">
            <v>2745.76</v>
          </cell>
        </row>
        <row r="34">
          <cell r="D34" t="str">
            <v>410422199505191525</v>
          </cell>
          <cell r="E34" t="str">
            <v>叶县昆阳街道办事处</v>
          </cell>
          <cell r="F34" t="str">
            <v>20221001-20250930</v>
          </cell>
          <cell r="G34">
            <v>1800</v>
          </cell>
          <cell r="H34">
            <v>600.96</v>
          </cell>
          <cell r="I34">
            <v>300.48</v>
          </cell>
          <cell r="J34">
            <v>26.29</v>
          </cell>
          <cell r="K34">
            <v>18.03</v>
          </cell>
          <cell r="L34">
            <v>2745.76</v>
          </cell>
        </row>
        <row r="35">
          <cell r="G35">
            <v>54000</v>
          </cell>
          <cell r="H35">
            <v>18028.8</v>
          </cell>
          <cell r="I35">
            <v>9014.39999999999</v>
          </cell>
          <cell r="J35">
            <v>788.7</v>
          </cell>
          <cell r="K35">
            <v>540.9</v>
          </cell>
          <cell r="L35">
            <v>82372.8</v>
          </cell>
        </row>
        <row r="36">
          <cell r="F36" t="str">
            <v>      填表人：王军伟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zoomScale="70" zoomScaleNormal="70" workbookViewId="0">
      <selection activeCell="F8" sqref="F8"/>
    </sheetView>
  </sheetViews>
  <sheetFormatPr defaultColWidth="9" defaultRowHeight="15.6" outlineLevelRow="7" outlineLevelCol="6"/>
  <cols>
    <col min="1" max="1" width="8.75" style="56" customWidth="1"/>
    <col min="2" max="2" width="33.9916666666667" style="56" customWidth="1"/>
    <col min="3" max="3" width="41.5" style="56" customWidth="1"/>
    <col min="4" max="4" width="30.9" style="56" customWidth="1"/>
    <col min="5" max="5" width="32" style="56" customWidth="1"/>
    <col min="6" max="6" width="22.125" style="56" customWidth="1"/>
    <col min="7" max="7" width="12.75" style="56" customWidth="1"/>
    <col min="8" max="12" width="9" style="56"/>
    <col min="13" max="13" width="11.5" style="56"/>
    <col min="14" max="16352" width="9" style="56"/>
    <col min="16369" max="16384" width="9" style="56"/>
  </cols>
  <sheetData>
    <row r="1" s="56" customFormat="1" ht="56" customHeight="1" spans="1:7">
      <c r="A1" s="59" t="s">
        <v>0</v>
      </c>
      <c r="B1" s="59"/>
      <c r="C1" s="59"/>
      <c r="D1" s="59"/>
      <c r="E1" s="59"/>
      <c r="F1" s="59"/>
      <c r="G1" s="59"/>
    </row>
    <row r="2" s="57" customFormat="1" ht="54" customHeight="1" spans="1:7">
      <c r="A2" s="60" t="s">
        <v>1</v>
      </c>
      <c r="B2" s="60"/>
      <c r="C2" s="61"/>
      <c r="D2" s="62" t="s">
        <v>2</v>
      </c>
      <c r="E2" s="63"/>
      <c r="F2" s="63"/>
      <c r="G2" s="63"/>
    </row>
    <row r="3" s="56" customFormat="1" ht="48" customHeight="1" spans="1:7">
      <c r="A3" s="64" t="s">
        <v>3</v>
      </c>
      <c r="B3" s="64" t="s">
        <v>4</v>
      </c>
      <c r="C3" s="64" t="s">
        <v>5</v>
      </c>
      <c r="D3" s="64" t="s">
        <v>6</v>
      </c>
      <c r="E3" s="64" t="s">
        <v>7</v>
      </c>
      <c r="F3" s="64" t="s">
        <v>8</v>
      </c>
      <c r="G3" s="64" t="s">
        <v>9</v>
      </c>
    </row>
    <row r="4" s="56" customFormat="1" ht="48" customHeight="1" spans="1:7">
      <c r="A4" s="65">
        <v>1</v>
      </c>
      <c r="B4" s="65" t="s">
        <v>10</v>
      </c>
      <c r="C4" s="65" t="s">
        <v>11</v>
      </c>
      <c r="D4" s="66" t="s">
        <v>12</v>
      </c>
      <c r="E4" s="73" t="s">
        <v>13</v>
      </c>
      <c r="F4" s="66">
        <v>162080.83</v>
      </c>
      <c r="G4" s="66" t="s">
        <v>14</v>
      </c>
    </row>
    <row r="5" s="56" customFormat="1" ht="48" customHeight="1" spans="1:7">
      <c r="A5" s="67" t="s">
        <v>15</v>
      </c>
      <c r="B5" s="68"/>
      <c r="C5" s="68"/>
      <c r="D5" s="68"/>
      <c r="E5" s="69"/>
      <c r="F5" s="66">
        <f>SUM(F4:F4)</f>
        <v>162080.83</v>
      </c>
      <c r="G5" s="66" t="s">
        <v>14</v>
      </c>
    </row>
    <row r="6" s="58" customFormat="1" ht="67" customHeight="1" spans="1:7">
      <c r="A6" s="70" t="s">
        <v>16</v>
      </c>
      <c r="B6" s="71"/>
      <c r="C6" s="71"/>
      <c r="D6" s="71"/>
      <c r="E6" s="71"/>
      <c r="F6" s="71"/>
      <c r="G6" s="71"/>
    </row>
    <row r="8" ht="47" customHeight="1" spans="1:3">
      <c r="A8" s="72" t="s">
        <v>17</v>
      </c>
      <c r="B8" s="72"/>
      <c r="C8" s="72"/>
    </row>
  </sheetData>
  <mergeCells count="5">
    <mergeCell ref="A1:G1"/>
    <mergeCell ref="D2:G2"/>
    <mergeCell ref="A5:E5"/>
    <mergeCell ref="A6:G6"/>
    <mergeCell ref="A8:C8"/>
  </mergeCells>
  <pageMargins left="0.75" right="0.75" top="1" bottom="1" header="0.5" footer="0.5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zoomScale="80" zoomScaleNormal="80" workbookViewId="0">
      <selection activeCell="H8" sqref="H8"/>
    </sheetView>
  </sheetViews>
  <sheetFormatPr defaultColWidth="8.8" defaultRowHeight="15.6"/>
  <cols>
    <col min="1" max="1" width="5.1" customWidth="1"/>
    <col min="2" max="2" width="40.2" customWidth="1"/>
    <col min="3" max="3" width="8.8" style="21"/>
    <col min="4" max="4" width="24.6" customWidth="1"/>
    <col min="5" max="5" width="23.3" customWidth="1"/>
    <col min="6" max="6" width="9.9" style="30" customWidth="1"/>
    <col min="7" max="8" width="12.5" style="30" customWidth="1"/>
    <col min="9" max="9" width="11.2" style="30" customWidth="1"/>
    <col min="10" max="10" width="9.9" style="30" customWidth="1"/>
    <col min="11" max="11" width="13.9" style="30" customWidth="1"/>
    <col min="12" max="12" width="11.625" customWidth="1"/>
  </cols>
  <sheetData>
    <row r="1" ht="37.2" spans="1:12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0.4" spans="1:12">
      <c r="A2" s="3" t="s">
        <v>19</v>
      </c>
      <c r="B2" s="3"/>
      <c r="C2" s="3"/>
      <c r="D2" s="4"/>
      <c r="E2" s="4"/>
      <c r="F2" s="4"/>
      <c r="G2" s="5"/>
      <c r="H2" s="3" t="s">
        <v>2</v>
      </c>
      <c r="I2" s="3"/>
      <c r="J2" s="3"/>
      <c r="K2" s="3"/>
      <c r="L2" s="3"/>
    </row>
    <row r="3" spans="1:12">
      <c r="A3" s="6" t="s">
        <v>3</v>
      </c>
      <c r="B3" s="6" t="s">
        <v>20</v>
      </c>
      <c r="C3" s="6" t="s">
        <v>21</v>
      </c>
      <c r="D3" s="6" t="s">
        <v>22</v>
      </c>
      <c r="E3" s="6" t="s">
        <v>23</v>
      </c>
      <c r="F3" s="7" t="s">
        <v>24</v>
      </c>
      <c r="G3" s="8"/>
      <c r="H3" s="8"/>
      <c r="I3" s="8"/>
      <c r="J3" s="8"/>
      <c r="K3" s="6" t="s">
        <v>25</v>
      </c>
      <c r="L3" s="10" t="s">
        <v>9</v>
      </c>
    </row>
    <row r="4" ht="31.2" spans="1:12">
      <c r="A4" s="9"/>
      <c r="B4" s="9"/>
      <c r="C4" s="9"/>
      <c r="D4" s="9"/>
      <c r="E4" s="9"/>
      <c r="F4" s="10" t="s">
        <v>26</v>
      </c>
      <c r="G4" s="10" t="s">
        <v>27</v>
      </c>
      <c r="H4" s="10" t="s">
        <v>28</v>
      </c>
      <c r="I4" s="10" t="s">
        <v>29</v>
      </c>
      <c r="J4" s="10" t="s">
        <v>30</v>
      </c>
      <c r="K4" s="9"/>
      <c r="L4" s="10"/>
    </row>
    <row r="5" s="53" customFormat="1" ht="35" customHeight="1" spans="1:12">
      <c r="A5" s="11">
        <v>1</v>
      </c>
      <c r="B5" s="47" t="s">
        <v>11</v>
      </c>
      <c r="C5" s="54" t="s">
        <v>31</v>
      </c>
      <c r="D5" s="74" t="s">
        <v>32</v>
      </c>
      <c r="E5" s="50" t="s">
        <v>33</v>
      </c>
      <c r="F5" s="55">
        <v>3600</v>
      </c>
      <c r="G5" s="55">
        <v>1201.92</v>
      </c>
      <c r="H5" s="55">
        <v>600.96</v>
      </c>
      <c r="I5" s="55">
        <v>52.58</v>
      </c>
      <c r="J5" s="55">
        <v>39.06</v>
      </c>
      <c r="K5" s="55">
        <v>5494.52</v>
      </c>
      <c r="L5" s="28" t="str">
        <f>VLOOKUP(D5,[14]Sheet2!$D:$L,9,0)</f>
        <v>叶县龙泉镇人民政府</v>
      </c>
    </row>
    <row r="6" s="53" customFormat="1" ht="35" customHeight="1" spans="1:12">
      <c r="A6" s="11">
        <v>2</v>
      </c>
      <c r="B6" s="47" t="s">
        <v>11</v>
      </c>
      <c r="C6" s="54" t="s">
        <v>34</v>
      </c>
      <c r="D6" s="74" t="s">
        <v>35</v>
      </c>
      <c r="E6" s="50" t="s">
        <v>33</v>
      </c>
      <c r="F6" s="55">
        <v>3600</v>
      </c>
      <c r="G6" s="55">
        <v>1201.92</v>
      </c>
      <c r="H6" s="55">
        <v>600.96</v>
      </c>
      <c r="I6" s="55">
        <v>52.58</v>
      </c>
      <c r="J6" s="55">
        <v>39.06</v>
      </c>
      <c r="K6" s="55">
        <v>5494.52</v>
      </c>
      <c r="L6" s="28" t="str">
        <f>VLOOKUP(D6,[14]Sheet2!$D:$L,9,0)</f>
        <v>叶县仙台镇人民政府</v>
      </c>
    </row>
    <row r="7" s="53" customFormat="1" ht="35" customHeight="1" spans="1:12">
      <c r="A7" s="11">
        <v>3</v>
      </c>
      <c r="B7" s="47" t="s">
        <v>11</v>
      </c>
      <c r="C7" s="54" t="s">
        <v>36</v>
      </c>
      <c r="D7" s="74" t="s">
        <v>37</v>
      </c>
      <c r="E7" s="50" t="s">
        <v>33</v>
      </c>
      <c r="F7" s="55">
        <v>3600</v>
      </c>
      <c r="G7" s="55">
        <v>1201.92</v>
      </c>
      <c r="H7" s="55">
        <v>600.96</v>
      </c>
      <c r="I7" s="55">
        <v>52.58</v>
      </c>
      <c r="J7" s="55">
        <v>39.06</v>
      </c>
      <c r="K7" s="55">
        <v>5494.52</v>
      </c>
      <c r="L7" s="28" t="str">
        <f>VLOOKUP(D7,[14]Sheet2!$D:$L,9,0)</f>
        <v>叶县仙台镇人民政府</v>
      </c>
    </row>
    <row r="8" s="53" customFormat="1" ht="35" customHeight="1" spans="1:12">
      <c r="A8" s="11">
        <v>4</v>
      </c>
      <c r="B8" s="47" t="s">
        <v>11</v>
      </c>
      <c r="C8" s="54" t="s">
        <v>38</v>
      </c>
      <c r="D8" s="74" t="s">
        <v>39</v>
      </c>
      <c r="E8" s="50" t="s">
        <v>33</v>
      </c>
      <c r="F8" s="55">
        <v>3600</v>
      </c>
      <c r="G8" s="55">
        <v>1201.92</v>
      </c>
      <c r="H8" s="55">
        <v>600.96</v>
      </c>
      <c r="I8" s="55">
        <v>52.58</v>
      </c>
      <c r="J8" s="55">
        <v>39.06</v>
      </c>
      <c r="K8" s="55">
        <v>5494.52</v>
      </c>
      <c r="L8" s="28" t="str">
        <f>VLOOKUP(D8,[14]Sheet2!$D:$L,9,0)</f>
        <v>叶县仙台镇人民政府</v>
      </c>
    </row>
    <row r="9" s="53" customFormat="1" ht="35" customHeight="1" spans="1:12">
      <c r="A9" s="11">
        <v>5</v>
      </c>
      <c r="B9" s="47" t="s">
        <v>11</v>
      </c>
      <c r="C9" s="54" t="s">
        <v>40</v>
      </c>
      <c r="D9" s="74" t="s">
        <v>41</v>
      </c>
      <c r="E9" s="50" t="s">
        <v>33</v>
      </c>
      <c r="F9" s="55">
        <v>3600</v>
      </c>
      <c r="G9" s="55">
        <v>1201.92</v>
      </c>
      <c r="H9" s="55">
        <v>600.96</v>
      </c>
      <c r="I9" s="55">
        <v>52.58</v>
      </c>
      <c r="J9" s="55">
        <v>39.06</v>
      </c>
      <c r="K9" s="55">
        <v>5494.52</v>
      </c>
      <c r="L9" s="28" t="str">
        <f>VLOOKUP(D9,[14]Sheet2!$D:$L,9,0)</f>
        <v>叶县仙台镇人民政府</v>
      </c>
    </row>
    <row r="10" s="53" customFormat="1" ht="35" customHeight="1" spans="1:12">
      <c r="A10" s="11">
        <v>6</v>
      </c>
      <c r="B10" s="47" t="s">
        <v>11</v>
      </c>
      <c r="C10" s="54" t="s">
        <v>42</v>
      </c>
      <c r="D10" s="49" t="s">
        <v>43</v>
      </c>
      <c r="E10" s="50" t="s">
        <v>33</v>
      </c>
      <c r="F10" s="55">
        <v>3600</v>
      </c>
      <c r="G10" s="55">
        <v>1201.92</v>
      </c>
      <c r="H10" s="55">
        <v>600.96</v>
      </c>
      <c r="I10" s="55">
        <v>52.58</v>
      </c>
      <c r="J10" s="55">
        <v>39.06</v>
      </c>
      <c r="K10" s="55">
        <v>5494.52</v>
      </c>
      <c r="L10" s="28" t="str">
        <f>VLOOKUP(D10,[14]Sheet2!$D:$L,9,0)</f>
        <v>叶县仙台镇人民政府</v>
      </c>
    </row>
    <row r="11" s="53" customFormat="1" ht="35" customHeight="1" spans="1:12">
      <c r="A11" s="11">
        <v>7</v>
      </c>
      <c r="B11" s="47" t="s">
        <v>11</v>
      </c>
      <c r="C11" s="54" t="s">
        <v>44</v>
      </c>
      <c r="D11" s="49" t="s">
        <v>45</v>
      </c>
      <c r="E11" s="50" t="s">
        <v>33</v>
      </c>
      <c r="F11" s="55">
        <v>3600</v>
      </c>
      <c r="G11" s="55">
        <v>1201.92</v>
      </c>
      <c r="H11" s="55">
        <v>600.96</v>
      </c>
      <c r="I11" s="55">
        <v>52.58</v>
      </c>
      <c r="J11" s="55">
        <v>39.06</v>
      </c>
      <c r="K11" s="55">
        <v>5494.52</v>
      </c>
      <c r="L11" s="28" t="str">
        <f>VLOOKUP(D11,[14]Sheet2!$D:$L,9,0)</f>
        <v>叶县文化广电和旅游局</v>
      </c>
    </row>
    <row r="12" s="53" customFormat="1" ht="35" customHeight="1" spans="1:12">
      <c r="A12" s="11">
        <v>8</v>
      </c>
      <c r="B12" s="47" t="s">
        <v>11</v>
      </c>
      <c r="C12" s="54" t="s">
        <v>46</v>
      </c>
      <c r="D12" s="49" t="s">
        <v>47</v>
      </c>
      <c r="E12" s="50" t="s">
        <v>33</v>
      </c>
      <c r="F12" s="55">
        <v>3600</v>
      </c>
      <c r="G12" s="55">
        <v>1201.92</v>
      </c>
      <c r="H12" s="55">
        <v>600.96</v>
      </c>
      <c r="I12" s="55">
        <v>52.58</v>
      </c>
      <c r="J12" s="55">
        <v>39.06</v>
      </c>
      <c r="K12" s="55">
        <v>5494.52</v>
      </c>
      <c r="L12" s="28" t="str">
        <f>VLOOKUP(D12,[14]Sheet2!$D:$L,9,0)</f>
        <v>叶县文化广电和旅游局</v>
      </c>
    </row>
    <row r="13" s="53" customFormat="1" ht="35" customHeight="1" spans="1:12">
      <c r="A13" s="11">
        <v>9</v>
      </c>
      <c r="B13" s="47" t="s">
        <v>11</v>
      </c>
      <c r="C13" s="54" t="s">
        <v>48</v>
      </c>
      <c r="D13" s="49" t="s">
        <v>49</v>
      </c>
      <c r="E13" s="50" t="s">
        <v>50</v>
      </c>
      <c r="F13" s="55">
        <v>3600</v>
      </c>
      <c r="G13" s="55">
        <v>1201.92</v>
      </c>
      <c r="H13" s="55">
        <v>600.96</v>
      </c>
      <c r="I13" s="55">
        <v>52.58</v>
      </c>
      <c r="J13" s="55">
        <v>39.06</v>
      </c>
      <c r="K13" s="55">
        <v>5494.52</v>
      </c>
      <c r="L13" s="28" t="str">
        <f>VLOOKUP(D13,[14]Sheet2!$D:$L,9,0)</f>
        <v>叶县文化广电和旅游局</v>
      </c>
    </row>
    <row r="14" s="53" customFormat="1" ht="35" customHeight="1" spans="1:12">
      <c r="A14" s="11">
        <v>10</v>
      </c>
      <c r="B14" s="47" t="s">
        <v>11</v>
      </c>
      <c r="C14" s="54" t="s">
        <v>51</v>
      </c>
      <c r="D14" s="49" t="s">
        <v>52</v>
      </c>
      <c r="E14" s="50" t="s">
        <v>50</v>
      </c>
      <c r="F14" s="55">
        <v>3600</v>
      </c>
      <c r="G14" s="55">
        <v>1201.92</v>
      </c>
      <c r="H14" s="55">
        <v>600.96</v>
      </c>
      <c r="I14" s="55">
        <v>52.58</v>
      </c>
      <c r="J14" s="55">
        <v>39.06</v>
      </c>
      <c r="K14" s="55">
        <v>5494.52</v>
      </c>
      <c r="L14" s="28" t="str">
        <f>VLOOKUP(D14,[14]Sheet2!$D:$L,9,0)</f>
        <v>叶县文化广电和旅游局</v>
      </c>
    </row>
    <row r="15" s="53" customFormat="1" ht="35" customHeight="1" spans="1:12">
      <c r="A15" s="11">
        <v>11</v>
      </c>
      <c r="B15" s="47" t="s">
        <v>11</v>
      </c>
      <c r="C15" s="54" t="s">
        <v>53</v>
      </c>
      <c r="D15" s="49" t="s">
        <v>54</v>
      </c>
      <c r="E15" s="50" t="s">
        <v>50</v>
      </c>
      <c r="F15" s="55">
        <v>3600</v>
      </c>
      <c r="G15" s="55">
        <v>1201.92</v>
      </c>
      <c r="H15" s="55">
        <v>600.96</v>
      </c>
      <c r="I15" s="55">
        <v>52.58</v>
      </c>
      <c r="J15" s="55">
        <v>39.06</v>
      </c>
      <c r="K15" s="55">
        <v>5494.52</v>
      </c>
      <c r="L15" s="28" t="str">
        <f>VLOOKUP(D15,[14]Sheet2!$D:$L,9,0)</f>
        <v>叶县文化广电和旅游局</v>
      </c>
    </row>
    <row r="16" s="53" customFormat="1" ht="35" customHeight="1" spans="1:12">
      <c r="A16" s="11">
        <v>12</v>
      </c>
      <c r="B16" s="47" t="s">
        <v>11</v>
      </c>
      <c r="C16" s="54" t="s">
        <v>55</v>
      </c>
      <c r="D16" s="49" t="s">
        <v>56</v>
      </c>
      <c r="E16" s="50" t="s">
        <v>50</v>
      </c>
      <c r="F16" s="55">
        <v>3600</v>
      </c>
      <c r="G16" s="55">
        <v>1201.92</v>
      </c>
      <c r="H16" s="55">
        <v>600.96</v>
      </c>
      <c r="I16" s="55">
        <v>52.58</v>
      </c>
      <c r="J16" s="55">
        <v>39.06</v>
      </c>
      <c r="K16" s="55">
        <v>5494.52</v>
      </c>
      <c r="L16" s="28" t="str">
        <f>VLOOKUP(D16,[14]Sheet2!$D:$L,9,0)</f>
        <v>叶县文化广电和旅游局</v>
      </c>
    </row>
    <row r="17" s="53" customFormat="1" ht="35" customHeight="1" spans="1:12">
      <c r="A17" s="11">
        <v>13</v>
      </c>
      <c r="B17" s="47" t="s">
        <v>11</v>
      </c>
      <c r="C17" s="54" t="s">
        <v>57</v>
      </c>
      <c r="D17" s="49" t="s">
        <v>58</v>
      </c>
      <c r="E17" s="50" t="s">
        <v>50</v>
      </c>
      <c r="F17" s="55">
        <v>3600</v>
      </c>
      <c r="G17" s="55">
        <v>1201.92</v>
      </c>
      <c r="H17" s="55">
        <v>600.96</v>
      </c>
      <c r="I17" s="55">
        <v>52.58</v>
      </c>
      <c r="J17" s="55">
        <v>39.06</v>
      </c>
      <c r="K17" s="55">
        <v>5494.52</v>
      </c>
      <c r="L17" s="28" t="str">
        <f>VLOOKUP(D17,[14]Sheet2!$D:$L,9,0)</f>
        <v>叶县文化广电和旅游局</v>
      </c>
    </row>
    <row r="18" s="53" customFormat="1" ht="35" customHeight="1" spans="1:12">
      <c r="A18" s="11">
        <v>14</v>
      </c>
      <c r="B18" s="47" t="s">
        <v>11</v>
      </c>
      <c r="C18" s="54" t="s">
        <v>59</v>
      </c>
      <c r="D18" s="49" t="s">
        <v>60</v>
      </c>
      <c r="E18" s="50" t="s">
        <v>50</v>
      </c>
      <c r="F18" s="55">
        <v>3600</v>
      </c>
      <c r="G18" s="55">
        <v>1201.92</v>
      </c>
      <c r="H18" s="55">
        <v>600.96</v>
      </c>
      <c r="I18" s="55">
        <v>52.58</v>
      </c>
      <c r="J18" s="55">
        <v>39.06</v>
      </c>
      <c r="K18" s="55">
        <v>5494.52</v>
      </c>
      <c r="L18" s="28" t="str">
        <f>VLOOKUP(D18,[14]Sheet2!$D:$L,9,0)</f>
        <v>叶县文化广电和旅游局</v>
      </c>
    </row>
    <row r="19" s="53" customFormat="1" ht="35" customHeight="1" spans="1:12">
      <c r="A19" s="11">
        <v>15</v>
      </c>
      <c r="B19" s="47" t="s">
        <v>11</v>
      </c>
      <c r="C19" s="54" t="s">
        <v>61</v>
      </c>
      <c r="D19" s="49" t="s">
        <v>62</v>
      </c>
      <c r="E19" s="50" t="s">
        <v>50</v>
      </c>
      <c r="F19" s="55">
        <v>1800</v>
      </c>
      <c r="G19" s="55">
        <v>600.96</v>
      </c>
      <c r="H19" s="55">
        <v>300.48</v>
      </c>
      <c r="I19" s="55">
        <v>26.29</v>
      </c>
      <c r="J19" s="55">
        <v>12.02</v>
      </c>
      <c r="K19" s="55">
        <v>2739.75</v>
      </c>
      <c r="L19" s="28" t="str">
        <f>VLOOKUP(D19,[14]Sheet2!$D:$L,9,0)</f>
        <v>叶县文化广电和旅游局</v>
      </c>
    </row>
    <row r="20" s="53" customFormat="1" ht="35" customHeight="1" spans="1:12">
      <c r="A20" s="11">
        <v>16</v>
      </c>
      <c r="B20" s="47" t="s">
        <v>11</v>
      </c>
      <c r="C20" s="54" t="s">
        <v>63</v>
      </c>
      <c r="D20" s="74" t="s">
        <v>64</v>
      </c>
      <c r="E20" s="50" t="s">
        <v>33</v>
      </c>
      <c r="F20" s="55">
        <v>3600</v>
      </c>
      <c r="G20" s="55">
        <v>1201.92</v>
      </c>
      <c r="H20" s="55">
        <v>600.96</v>
      </c>
      <c r="I20" s="55">
        <v>52.58</v>
      </c>
      <c r="J20" s="55">
        <v>39.06</v>
      </c>
      <c r="K20" s="55">
        <v>5494.52</v>
      </c>
      <c r="L20" s="28" t="str">
        <f>VLOOKUP(D20,[14]Sheet2!$D:$L,9,0)</f>
        <v>叶县人力资源和社会保障局</v>
      </c>
    </row>
    <row r="21" s="53" customFormat="1" ht="35" customHeight="1" spans="1:12">
      <c r="A21" s="11">
        <v>17</v>
      </c>
      <c r="B21" s="47" t="s">
        <v>11</v>
      </c>
      <c r="C21" s="54" t="s">
        <v>65</v>
      </c>
      <c r="D21" s="74" t="s">
        <v>66</v>
      </c>
      <c r="E21" s="50" t="s">
        <v>33</v>
      </c>
      <c r="F21" s="55">
        <v>3600</v>
      </c>
      <c r="G21" s="55">
        <v>1201.92</v>
      </c>
      <c r="H21" s="55">
        <v>600.96</v>
      </c>
      <c r="I21" s="55">
        <v>52.58</v>
      </c>
      <c r="J21" s="55">
        <v>39.06</v>
      </c>
      <c r="K21" s="55">
        <v>5494.52</v>
      </c>
      <c r="L21" s="28" t="str">
        <f>VLOOKUP(D21,[14]Sheet2!$D:$L,9,0)</f>
        <v>叶县人力资源和社会保障局</v>
      </c>
    </row>
    <row r="22" s="53" customFormat="1" ht="35" customHeight="1" spans="1:12">
      <c r="A22" s="11">
        <v>18</v>
      </c>
      <c r="B22" s="47" t="s">
        <v>11</v>
      </c>
      <c r="C22" s="54" t="s">
        <v>67</v>
      </c>
      <c r="D22" s="74" t="s">
        <v>68</v>
      </c>
      <c r="E22" s="50" t="s">
        <v>33</v>
      </c>
      <c r="F22" s="55">
        <v>3600</v>
      </c>
      <c r="G22" s="55">
        <v>1201.92</v>
      </c>
      <c r="H22" s="55">
        <v>600.96</v>
      </c>
      <c r="I22" s="55">
        <v>52.58</v>
      </c>
      <c r="J22" s="55">
        <v>39.06</v>
      </c>
      <c r="K22" s="55">
        <v>5494.52</v>
      </c>
      <c r="L22" s="28" t="str">
        <f>VLOOKUP(D22,[14]Sheet2!$D:$L,9,0)</f>
        <v>叶县机关事务服务中心</v>
      </c>
    </row>
    <row r="23" s="53" customFormat="1" ht="35" customHeight="1" spans="1:12">
      <c r="A23" s="11">
        <v>19</v>
      </c>
      <c r="B23" s="47" t="s">
        <v>11</v>
      </c>
      <c r="C23" s="54" t="s">
        <v>69</v>
      </c>
      <c r="D23" s="74" t="s">
        <v>70</v>
      </c>
      <c r="E23" s="50" t="s">
        <v>33</v>
      </c>
      <c r="F23" s="55">
        <v>3600</v>
      </c>
      <c r="G23" s="55">
        <v>1201.92</v>
      </c>
      <c r="H23" s="55">
        <v>600.96</v>
      </c>
      <c r="I23" s="55">
        <v>52.58</v>
      </c>
      <c r="J23" s="55">
        <v>39.06</v>
      </c>
      <c r="K23" s="55">
        <v>5494.52</v>
      </c>
      <c r="L23" s="28" t="str">
        <f>VLOOKUP(D23,[14]Sheet2!$D:$L,9,0)</f>
        <v>叶县机关事务服务中心</v>
      </c>
    </row>
    <row r="24" s="53" customFormat="1" ht="35" customHeight="1" spans="1:12">
      <c r="A24" s="11">
        <v>20</v>
      </c>
      <c r="B24" s="47" t="s">
        <v>11</v>
      </c>
      <c r="C24" s="54" t="s">
        <v>71</v>
      </c>
      <c r="D24" s="74" t="s">
        <v>72</v>
      </c>
      <c r="E24" s="50" t="s">
        <v>33</v>
      </c>
      <c r="F24" s="55">
        <v>3600</v>
      </c>
      <c r="G24" s="55">
        <v>1201.92</v>
      </c>
      <c r="H24" s="55">
        <v>600.96</v>
      </c>
      <c r="I24" s="55">
        <v>52.58</v>
      </c>
      <c r="J24" s="55">
        <v>39.06</v>
      </c>
      <c r="K24" s="55">
        <v>5494.52</v>
      </c>
      <c r="L24" s="28" t="str">
        <f>VLOOKUP(D24,[14]Sheet2!$D:$L,9,0)</f>
        <v>叶县医疗保障保局</v>
      </c>
    </row>
    <row r="25" s="53" customFormat="1" ht="35" customHeight="1" spans="1:12">
      <c r="A25" s="11">
        <v>21</v>
      </c>
      <c r="B25" s="47" t="s">
        <v>11</v>
      </c>
      <c r="C25" s="54" t="s">
        <v>73</v>
      </c>
      <c r="D25" s="74" t="s">
        <v>74</v>
      </c>
      <c r="E25" s="50" t="s">
        <v>33</v>
      </c>
      <c r="F25" s="55">
        <v>3600</v>
      </c>
      <c r="G25" s="55">
        <v>1201.92</v>
      </c>
      <c r="H25" s="55">
        <v>600.96</v>
      </c>
      <c r="I25" s="55">
        <v>52.58</v>
      </c>
      <c r="J25" s="55">
        <v>39.06</v>
      </c>
      <c r="K25" s="55">
        <v>5494.52</v>
      </c>
      <c r="L25" s="28" t="str">
        <f>VLOOKUP(D25,[14]Sheet2!$D:$L,9,0)</f>
        <v>叶县医疗保障保局</v>
      </c>
    </row>
    <row r="26" s="53" customFormat="1" ht="35" customHeight="1" spans="1:12">
      <c r="A26" s="11">
        <v>22</v>
      </c>
      <c r="B26" s="47" t="s">
        <v>11</v>
      </c>
      <c r="C26" s="54" t="s">
        <v>75</v>
      </c>
      <c r="D26" s="74" t="s">
        <v>76</v>
      </c>
      <c r="E26" s="50" t="s">
        <v>33</v>
      </c>
      <c r="F26" s="55">
        <v>3600</v>
      </c>
      <c r="G26" s="55">
        <v>1201.92</v>
      </c>
      <c r="H26" s="55">
        <v>600.96</v>
      </c>
      <c r="I26" s="55">
        <v>52.58</v>
      </c>
      <c r="J26" s="55">
        <v>39.06</v>
      </c>
      <c r="K26" s="55">
        <v>5494.52</v>
      </c>
      <c r="L26" s="28" t="str">
        <f>VLOOKUP(D26,[14]Sheet2!$D:$L,9,0)</f>
        <v>叶县医疗保障保局</v>
      </c>
    </row>
    <row r="27" s="53" customFormat="1" ht="35" customHeight="1" spans="1:12">
      <c r="A27" s="11">
        <v>23</v>
      </c>
      <c r="B27" s="47" t="s">
        <v>11</v>
      </c>
      <c r="C27" s="54" t="s">
        <v>77</v>
      </c>
      <c r="D27" s="74" t="s">
        <v>78</v>
      </c>
      <c r="E27" s="50" t="s">
        <v>33</v>
      </c>
      <c r="F27" s="55">
        <v>3600</v>
      </c>
      <c r="G27" s="55">
        <v>1201.92</v>
      </c>
      <c r="H27" s="55">
        <v>600.96</v>
      </c>
      <c r="I27" s="55">
        <v>52.58</v>
      </c>
      <c r="J27" s="55">
        <v>39.06</v>
      </c>
      <c r="K27" s="55">
        <v>5494.52</v>
      </c>
      <c r="L27" s="28" t="str">
        <f>VLOOKUP(D27,[14]Sheet2!$D:$L,9,0)</f>
        <v>叶县医疗保障保局</v>
      </c>
    </row>
    <row r="28" s="53" customFormat="1" ht="35" customHeight="1" spans="1:12">
      <c r="A28" s="11">
        <v>24</v>
      </c>
      <c r="B28" s="47" t="s">
        <v>11</v>
      </c>
      <c r="C28" s="54" t="s">
        <v>79</v>
      </c>
      <c r="D28" s="74" t="s">
        <v>80</v>
      </c>
      <c r="E28" s="50" t="s">
        <v>33</v>
      </c>
      <c r="F28" s="55">
        <v>3600</v>
      </c>
      <c r="G28" s="55">
        <v>1201.92</v>
      </c>
      <c r="H28" s="55">
        <v>600.96</v>
      </c>
      <c r="I28" s="55">
        <v>52.58</v>
      </c>
      <c r="J28" s="55">
        <v>39.06</v>
      </c>
      <c r="K28" s="55">
        <v>5494.52</v>
      </c>
      <c r="L28" s="28" t="str">
        <f>VLOOKUP(D28,[14]Sheet2!$D:$L,9,0)</f>
        <v>叶县医疗保障保局</v>
      </c>
    </row>
    <row r="29" s="53" customFormat="1" ht="35" customHeight="1" spans="1:12">
      <c r="A29" s="11">
        <v>25</v>
      </c>
      <c r="B29" s="47" t="s">
        <v>11</v>
      </c>
      <c r="C29" s="54" t="s">
        <v>81</v>
      </c>
      <c r="D29" s="74" t="s">
        <v>82</v>
      </c>
      <c r="E29" s="50" t="s">
        <v>50</v>
      </c>
      <c r="F29" s="55">
        <v>3600</v>
      </c>
      <c r="G29" s="55">
        <v>1201.92</v>
      </c>
      <c r="H29" s="55">
        <v>600.96</v>
      </c>
      <c r="I29" s="55">
        <v>52.58</v>
      </c>
      <c r="J29" s="55">
        <v>39.06</v>
      </c>
      <c r="K29" s="55">
        <v>5494.52</v>
      </c>
      <c r="L29" s="28" t="str">
        <f>VLOOKUP(D29,[14]Sheet2!$D:$L,9,0)</f>
        <v>叶县人民政府热线服务中心</v>
      </c>
    </row>
    <row r="30" s="53" customFormat="1" ht="35" customHeight="1" spans="1:12">
      <c r="A30" s="11">
        <v>26</v>
      </c>
      <c r="B30" s="47" t="s">
        <v>11</v>
      </c>
      <c r="C30" s="54" t="s">
        <v>83</v>
      </c>
      <c r="D30" s="74" t="s">
        <v>84</v>
      </c>
      <c r="E30" s="50" t="s">
        <v>50</v>
      </c>
      <c r="F30" s="55">
        <v>3600</v>
      </c>
      <c r="G30" s="55">
        <v>1201.92</v>
      </c>
      <c r="H30" s="55">
        <v>600.96</v>
      </c>
      <c r="I30" s="55">
        <v>52.58</v>
      </c>
      <c r="J30" s="55">
        <v>39.06</v>
      </c>
      <c r="K30" s="55">
        <v>5494.52</v>
      </c>
      <c r="L30" s="28" t="str">
        <f>VLOOKUP(D30,[14]Sheet2!$D:$L,9,0)</f>
        <v>叶县人民政府热线服务中心</v>
      </c>
    </row>
    <row r="31" s="53" customFormat="1" ht="35" customHeight="1" spans="1:12">
      <c r="A31" s="11">
        <v>27</v>
      </c>
      <c r="B31" s="47" t="s">
        <v>11</v>
      </c>
      <c r="C31" s="54" t="s">
        <v>85</v>
      </c>
      <c r="D31" s="74" t="s">
        <v>86</v>
      </c>
      <c r="E31" s="50" t="s">
        <v>50</v>
      </c>
      <c r="F31" s="55">
        <v>3600</v>
      </c>
      <c r="G31" s="55">
        <v>1201.92</v>
      </c>
      <c r="H31" s="55">
        <v>600.96</v>
      </c>
      <c r="I31" s="55">
        <v>52.58</v>
      </c>
      <c r="J31" s="55">
        <v>39.06</v>
      </c>
      <c r="K31" s="55">
        <v>5494.52</v>
      </c>
      <c r="L31" s="28" t="str">
        <f>VLOOKUP(D31,[14]Sheet2!$D:$L,9,0)</f>
        <v>叶县人民政府热线服务中心</v>
      </c>
    </row>
    <row r="32" s="53" customFormat="1" ht="35" customHeight="1" spans="1:12">
      <c r="A32" s="11">
        <v>28</v>
      </c>
      <c r="B32" s="47" t="s">
        <v>11</v>
      </c>
      <c r="C32" s="54" t="s">
        <v>87</v>
      </c>
      <c r="D32" s="74" t="s">
        <v>88</v>
      </c>
      <c r="E32" s="50" t="s">
        <v>50</v>
      </c>
      <c r="F32" s="55">
        <v>3600</v>
      </c>
      <c r="G32" s="55">
        <v>1201.92</v>
      </c>
      <c r="H32" s="55">
        <v>600.96</v>
      </c>
      <c r="I32" s="55">
        <v>52.58</v>
      </c>
      <c r="J32" s="55">
        <v>39.06</v>
      </c>
      <c r="K32" s="55">
        <v>5494.52</v>
      </c>
      <c r="L32" s="28" t="str">
        <f>VLOOKUP(D32,[14]Sheet2!$D:$L,9,0)</f>
        <v>叶县人民政府热线服务中心</v>
      </c>
    </row>
    <row r="33" s="53" customFormat="1" ht="35" customHeight="1" spans="1:12">
      <c r="A33" s="11">
        <v>29</v>
      </c>
      <c r="B33" s="11" t="s">
        <v>11</v>
      </c>
      <c r="C33" s="54" t="s">
        <v>89</v>
      </c>
      <c r="D33" s="74" t="s">
        <v>88</v>
      </c>
      <c r="E33" s="50" t="s">
        <v>90</v>
      </c>
      <c r="F33" s="55">
        <v>3600</v>
      </c>
      <c r="G33" s="55">
        <v>1201.92</v>
      </c>
      <c r="H33" s="55">
        <v>600.96</v>
      </c>
      <c r="I33" s="55">
        <v>52.58</v>
      </c>
      <c r="J33" s="55">
        <v>39.06</v>
      </c>
      <c r="K33" s="55">
        <v>5494.52</v>
      </c>
      <c r="L33" s="28" t="str">
        <f>VLOOKUP(D33,[14]Sheet2!$D:$L,9,0)</f>
        <v>叶县人民政府热线服务中心</v>
      </c>
    </row>
    <row r="34" s="53" customFormat="1" ht="35" customHeight="1" spans="1:12">
      <c r="A34" s="11">
        <v>30</v>
      </c>
      <c r="B34" s="11" t="s">
        <v>11</v>
      </c>
      <c r="C34" s="54" t="s">
        <v>91</v>
      </c>
      <c r="D34" s="74" t="s">
        <v>92</v>
      </c>
      <c r="E34" s="50" t="s">
        <v>93</v>
      </c>
      <c r="F34" s="55">
        <v>3600</v>
      </c>
      <c r="G34" s="55">
        <v>1201.92</v>
      </c>
      <c r="H34" s="55">
        <v>600.96</v>
      </c>
      <c r="I34" s="55">
        <v>52.58</v>
      </c>
      <c r="J34" s="55">
        <v>39.06</v>
      </c>
      <c r="K34" s="55">
        <v>5494.52</v>
      </c>
      <c r="L34" s="28" t="str">
        <f>VLOOKUP(D34,[14]Sheet2!$D:$L,9,0)</f>
        <v>叶县人力资源和社会保障局</v>
      </c>
    </row>
    <row r="35" s="53" customFormat="1" ht="35" customHeight="1" spans="1:12">
      <c r="A35" s="20" t="s">
        <v>94</v>
      </c>
      <c r="B35" s="47"/>
      <c r="C35" s="47"/>
      <c r="D35" s="47"/>
      <c r="E35" s="29"/>
      <c r="F35" s="11">
        <f t="shared" ref="F35:K35" si="0">SUM(F5:F34)</f>
        <v>106200</v>
      </c>
      <c r="G35" s="11">
        <f t="shared" si="0"/>
        <v>35456.64</v>
      </c>
      <c r="H35" s="11">
        <f t="shared" si="0"/>
        <v>17728.32</v>
      </c>
      <c r="I35" s="11">
        <f t="shared" si="0"/>
        <v>1551.11</v>
      </c>
      <c r="J35" s="11">
        <f t="shared" si="0"/>
        <v>1144.76</v>
      </c>
      <c r="K35" s="11">
        <f t="shared" si="0"/>
        <v>162080.83</v>
      </c>
      <c r="L35" s="28"/>
    </row>
  </sheetData>
  <autoFilter xmlns:etc="http://www.wps.cn/officeDocument/2017/etCustomData" ref="A4:M35" etc:filterBottomFollowUsedRange="0">
    <extLst/>
  </autoFilter>
  <mergeCells count="12">
    <mergeCell ref="A1:L1"/>
    <mergeCell ref="A2:C2"/>
    <mergeCell ref="H2:L2"/>
    <mergeCell ref="F3:J3"/>
    <mergeCell ref="A35:E35"/>
    <mergeCell ref="A3:A4"/>
    <mergeCell ref="B3:B4"/>
    <mergeCell ref="C3:C4"/>
    <mergeCell ref="D3:D4"/>
    <mergeCell ref="E3:E4"/>
    <mergeCell ref="K3:K4"/>
    <mergeCell ref="L3:L4"/>
  </mergeCells>
  <pageMargins left="0.75" right="0.75" top="1" bottom="1" header="0.5" footer="0.5"/>
  <pageSetup paperSize="9" scale="4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AO225"/>
  <sheetViews>
    <sheetView zoomScale="60" zoomScaleNormal="60" topLeftCell="I1" workbookViewId="0">
      <pane ySplit="4" topLeftCell="A212" activePane="bottomLeft" state="frozen"/>
      <selection/>
      <selection pane="bottomLeft" activeCell="AB232" sqref="AB232"/>
    </sheetView>
  </sheetViews>
  <sheetFormatPr defaultColWidth="8.8" defaultRowHeight="15.6"/>
  <cols>
    <col min="1" max="1" width="5.1" customWidth="1"/>
    <col min="2" max="2" width="41.6" customWidth="1"/>
    <col min="4" max="4" width="24.6" customWidth="1"/>
    <col min="5" max="5" width="23.3" customWidth="1"/>
    <col min="6" max="6" width="9.9" customWidth="1"/>
    <col min="7" max="8" width="12.5" customWidth="1"/>
    <col min="9" max="10" width="9.9" customWidth="1"/>
    <col min="11" max="11" width="13.9" customWidth="1"/>
    <col min="12" max="12" width="8.8" customWidth="1"/>
    <col min="13" max="13" width="19.5" customWidth="1"/>
    <col min="14" max="14" width="9.5" customWidth="1"/>
    <col min="15" max="40" width="8.8" customWidth="1"/>
  </cols>
  <sheetData>
    <row r="1" ht="62.4" spans="1:25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1"/>
      <c r="N1" s="10" t="s">
        <v>96</v>
      </c>
      <c r="O1" s="10" t="s">
        <v>97</v>
      </c>
      <c r="P1" s="10" t="s">
        <v>98</v>
      </c>
      <c r="Q1" s="10" t="s">
        <v>99</v>
      </c>
      <c r="R1" s="21" t="s">
        <v>100</v>
      </c>
      <c r="S1" s="21" t="s">
        <v>101</v>
      </c>
      <c r="T1" s="21"/>
      <c r="U1" s="21"/>
      <c r="V1" s="21"/>
      <c r="W1" s="21"/>
      <c r="X1" s="21"/>
      <c r="Y1" s="21"/>
    </row>
    <row r="2" ht="20.4" spans="1:25">
      <c r="A2" s="3" t="s">
        <v>19</v>
      </c>
      <c r="B2" s="3"/>
      <c r="C2" s="3"/>
      <c r="D2" s="4"/>
      <c r="E2" s="4"/>
      <c r="F2" s="4"/>
      <c r="G2" s="5"/>
      <c r="H2" s="3" t="s">
        <v>102</v>
      </c>
      <c r="I2" s="3"/>
      <c r="J2" s="3"/>
      <c r="K2" s="3"/>
      <c r="L2" s="3"/>
      <c r="M2" s="21"/>
      <c r="N2" s="22">
        <v>600.96</v>
      </c>
      <c r="O2" s="22">
        <v>300.48</v>
      </c>
      <c r="P2" s="22">
        <v>26.29</v>
      </c>
      <c r="Q2" s="22">
        <v>6.01</v>
      </c>
      <c r="R2" s="21">
        <v>12.02</v>
      </c>
      <c r="S2" s="21">
        <v>18.03</v>
      </c>
      <c r="T2" s="25" t="s">
        <v>103</v>
      </c>
      <c r="U2" s="25"/>
      <c r="V2" s="25"/>
      <c r="W2" s="25"/>
      <c r="X2" s="25"/>
      <c r="Y2" s="25"/>
    </row>
    <row r="3" ht="46" customHeight="1" spans="1:40">
      <c r="A3" s="6" t="s">
        <v>3</v>
      </c>
      <c r="B3" s="6" t="s">
        <v>20</v>
      </c>
      <c r="C3" s="6" t="s">
        <v>21</v>
      </c>
      <c r="D3" s="6" t="s">
        <v>22</v>
      </c>
      <c r="E3" s="6" t="s">
        <v>23</v>
      </c>
      <c r="F3" s="7" t="s">
        <v>24</v>
      </c>
      <c r="G3" s="8"/>
      <c r="H3" s="8"/>
      <c r="I3" s="8"/>
      <c r="J3" s="8"/>
      <c r="K3" s="6" t="s">
        <v>25</v>
      </c>
      <c r="L3" s="10" t="s">
        <v>9</v>
      </c>
      <c r="M3" s="23" t="s">
        <v>104</v>
      </c>
      <c r="N3" s="24" t="s">
        <v>105</v>
      </c>
      <c r="O3" s="25"/>
      <c r="P3" s="26" t="s">
        <v>106</v>
      </c>
      <c r="Q3" s="26"/>
      <c r="R3" s="26"/>
      <c r="S3" s="25"/>
      <c r="T3" s="7" t="s">
        <v>24</v>
      </c>
      <c r="U3" s="8"/>
      <c r="V3" s="8"/>
      <c r="W3" s="8"/>
      <c r="X3" s="8"/>
      <c r="Y3" s="6" t="s">
        <v>25</v>
      </c>
      <c r="Z3" s="30"/>
      <c r="AA3" s="7" t="s">
        <v>24</v>
      </c>
      <c r="AB3" s="8"/>
      <c r="AC3" s="8"/>
      <c r="AD3" s="8"/>
      <c r="AE3" s="8"/>
      <c r="AF3" s="6" t="s">
        <v>25</v>
      </c>
      <c r="AG3" s="31"/>
      <c r="AH3" s="7" t="s">
        <v>24</v>
      </c>
      <c r="AI3" s="8"/>
      <c r="AJ3" s="8"/>
      <c r="AK3" s="8"/>
      <c r="AL3" s="8"/>
      <c r="AM3" s="6" t="s">
        <v>25</v>
      </c>
      <c r="AN3" s="10" t="s">
        <v>9</v>
      </c>
    </row>
    <row r="4" ht="46" customHeight="1" spans="1:40">
      <c r="A4" s="9"/>
      <c r="B4" s="9"/>
      <c r="C4" s="9"/>
      <c r="D4" s="9"/>
      <c r="E4" s="9"/>
      <c r="F4" s="10" t="s">
        <v>26</v>
      </c>
      <c r="G4" s="10" t="s">
        <v>27</v>
      </c>
      <c r="H4" s="10" t="s">
        <v>28</v>
      </c>
      <c r="I4" s="10" t="s">
        <v>29</v>
      </c>
      <c r="J4" s="10" t="s">
        <v>30</v>
      </c>
      <c r="K4" s="9"/>
      <c r="L4" s="10"/>
      <c r="M4" s="23"/>
      <c r="N4" s="24"/>
      <c r="O4" s="22"/>
      <c r="P4" s="27">
        <v>4</v>
      </c>
      <c r="Q4" s="27">
        <v>5</v>
      </c>
      <c r="R4" s="27">
        <v>6</v>
      </c>
      <c r="S4" s="22"/>
      <c r="T4" s="10" t="s">
        <v>26</v>
      </c>
      <c r="U4" s="10" t="s">
        <v>27</v>
      </c>
      <c r="V4" s="10" t="s">
        <v>28</v>
      </c>
      <c r="W4" s="10" t="s">
        <v>29</v>
      </c>
      <c r="X4" s="10" t="s">
        <v>30</v>
      </c>
      <c r="Y4" s="9"/>
      <c r="Z4" s="30"/>
      <c r="AA4" s="10" t="s">
        <v>26</v>
      </c>
      <c r="AB4" s="10" t="s">
        <v>27</v>
      </c>
      <c r="AC4" s="10" t="s">
        <v>28</v>
      </c>
      <c r="AD4" s="10" t="s">
        <v>29</v>
      </c>
      <c r="AE4" s="10" t="s">
        <v>30</v>
      </c>
      <c r="AF4" s="9"/>
      <c r="AG4" s="32"/>
      <c r="AH4" s="10" t="s">
        <v>26</v>
      </c>
      <c r="AI4" s="10" t="s">
        <v>27</v>
      </c>
      <c r="AJ4" s="10" t="s">
        <v>28</v>
      </c>
      <c r="AK4" s="10" t="s">
        <v>29</v>
      </c>
      <c r="AL4" s="10" t="s">
        <v>30</v>
      </c>
      <c r="AM4" s="9"/>
      <c r="AN4" s="10"/>
    </row>
    <row r="5" ht="46" hidden="1" customHeight="1" spans="1:38">
      <c r="A5" s="11">
        <v>1</v>
      </c>
      <c r="B5" s="12" t="s">
        <v>107</v>
      </c>
      <c r="C5" s="11" t="s">
        <v>108</v>
      </c>
      <c r="D5" s="11" t="s">
        <v>109</v>
      </c>
      <c r="E5" s="13" t="s">
        <v>110</v>
      </c>
      <c r="F5" s="14"/>
      <c r="G5" s="15"/>
      <c r="H5" s="15"/>
      <c r="I5" s="15"/>
      <c r="J5" s="15"/>
      <c r="K5" s="14"/>
      <c r="L5" s="28"/>
      <c r="N5">
        <f>VLOOKUP(D5,[1]新增!$C:$Q,15,0)</f>
        <v>20250123</v>
      </c>
      <c r="P5" t="s">
        <v>111</v>
      </c>
      <c r="T5" t="e">
        <f>VLOOKUP(D5,[7]Sheet1!$D:$H,5,0)</f>
        <v>#N/A</v>
      </c>
      <c r="U5" t="e">
        <f>VLOOKUP(D5,[7]Sheet1!$D:$I,6,0)</f>
        <v>#N/A</v>
      </c>
      <c r="V5" t="e">
        <f>VLOOKUP(D5,[7]Sheet1!$D:$J,7,0)</f>
        <v>#N/A</v>
      </c>
      <c r="W5" t="e">
        <f>VLOOKUP(D5,[7]Sheet1!$D:$L,9,0)</f>
        <v>#N/A</v>
      </c>
      <c r="X5" t="e">
        <f>VLOOKUP(D5,[7]Sheet1!$D:$L,8,0)</f>
        <v>#N/A</v>
      </c>
      <c r="Y5" t="e">
        <f>VLOOKUP(D5,[7]Sheet1!$D:$M,10,0)</f>
        <v>#N/A</v>
      </c>
      <c r="AI5" s="15"/>
      <c r="AJ5" s="15"/>
      <c r="AK5" s="15"/>
      <c r="AL5" s="15"/>
    </row>
    <row r="6" ht="46" hidden="1" customHeight="1" spans="1:25">
      <c r="A6" s="11">
        <v>2</v>
      </c>
      <c r="B6" s="12" t="s">
        <v>107</v>
      </c>
      <c r="C6" s="12" t="s">
        <v>112</v>
      </c>
      <c r="D6" s="16" t="s">
        <v>113</v>
      </c>
      <c r="E6" s="13" t="s">
        <v>110</v>
      </c>
      <c r="F6" s="14"/>
      <c r="G6" s="14"/>
      <c r="H6" s="14"/>
      <c r="I6" s="14"/>
      <c r="J6" s="14"/>
      <c r="K6" s="14"/>
      <c r="L6" s="28"/>
      <c r="N6">
        <f>VLOOKUP(D6,[1]新增!$C:$Q,15,0)</f>
        <v>20250405</v>
      </c>
      <c r="P6" t="s">
        <v>111</v>
      </c>
      <c r="T6" t="e">
        <f>VLOOKUP(D6,[7]Sheet1!$D:$H,5,0)</f>
        <v>#N/A</v>
      </c>
      <c r="U6" t="e">
        <f>VLOOKUP(D6,[7]Sheet1!$D:$I,6,0)</f>
        <v>#N/A</v>
      </c>
      <c r="V6" t="e">
        <f>VLOOKUP(D6,[7]Sheet1!$D:$J,7,0)</f>
        <v>#N/A</v>
      </c>
      <c r="W6" t="e">
        <f>VLOOKUP(D6,[7]Sheet1!$D:$L,9,0)</f>
        <v>#N/A</v>
      </c>
      <c r="X6" t="e">
        <f>VLOOKUP(D6,[7]Sheet1!$D:$L,8,0)</f>
        <v>#N/A</v>
      </c>
      <c r="Y6" t="e">
        <f>VLOOKUP(D6,[7]Sheet1!$D:$M,10,0)</f>
        <v>#N/A</v>
      </c>
    </row>
    <row r="7" ht="46" hidden="1" customHeight="1" spans="1:25">
      <c r="A7" s="11">
        <v>3</v>
      </c>
      <c r="B7" s="12" t="s">
        <v>107</v>
      </c>
      <c r="C7" s="12" t="s">
        <v>114</v>
      </c>
      <c r="D7" s="16" t="s">
        <v>115</v>
      </c>
      <c r="E7" s="13" t="s">
        <v>110</v>
      </c>
      <c r="F7" s="14"/>
      <c r="G7" s="14"/>
      <c r="H7" s="14"/>
      <c r="I7" s="14"/>
      <c r="J7" s="14"/>
      <c r="K7" s="14"/>
      <c r="L7" s="28"/>
      <c r="N7">
        <f>VLOOKUP(D7,[1]新增!$C:$Q,15,0)</f>
        <v>20250405</v>
      </c>
      <c r="P7" t="s">
        <v>111</v>
      </c>
      <c r="T7" t="e">
        <f>VLOOKUP(D7,[7]Sheet1!$D:$H,5,0)</f>
        <v>#N/A</v>
      </c>
      <c r="U7" t="e">
        <f>VLOOKUP(D7,[7]Sheet1!$D:$I,6,0)</f>
        <v>#N/A</v>
      </c>
      <c r="V7" t="e">
        <f>VLOOKUP(D7,[7]Sheet1!$D:$J,7,0)</f>
        <v>#N/A</v>
      </c>
      <c r="W7" t="e">
        <f>VLOOKUP(D7,[7]Sheet1!$D:$L,9,0)</f>
        <v>#N/A</v>
      </c>
      <c r="X7" t="e">
        <f>VLOOKUP(D7,[7]Sheet1!$D:$L,8,0)</f>
        <v>#N/A</v>
      </c>
      <c r="Y7" t="e">
        <f>VLOOKUP(D7,[7]Sheet1!$D:$M,10,0)</f>
        <v>#N/A</v>
      </c>
    </row>
    <row r="8" ht="46" hidden="1" customHeight="1" spans="1:25">
      <c r="A8" s="11">
        <v>4</v>
      </c>
      <c r="B8" s="12" t="s">
        <v>107</v>
      </c>
      <c r="C8" s="12" t="s">
        <v>116</v>
      </c>
      <c r="D8" s="16" t="s">
        <v>117</v>
      </c>
      <c r="E8" s="13" t="s">
        <v>110</v>
      </c>
      <c r="F8" s="14"/>
      <c r="G8" s="14"/>
      <c r="H8" s="14"/>
      <c r="I8" s="14"/>
      <c r="J8" s="14"/>
      <c r="K8" s="14"/>
      <c r="L8" s="28"/>
      <c r="N8">
        <f>VLOOKUP(D8,[1]新增!$C:$Q,15,0)</f>
        <v>20250405</v>
      </c>
      <c r="P8" t="s">
        <v>111</v>
      </c>
      <c r="T8" t="e">
        <f>VLOOKUP(D8,[7]Sheet1!$D:$H,5,0)</f>
        <v>#N/A</v>
      </c>
      <c r="U8" t="e">
        <f>VLOOKUP(D8,[7]Sheet1!$D:$I,6,0)</f>
        <v>#N/A</v>
      </c>
      <c r="V8" t="e">
        <f>VLOOKUP(D8,[7]Sheet1!$D:$J,7,0)</f>
        <v>#N/A</v>
      </c>
      <c r="W8" t="e">
        <f>VLOOKUP(D8,[7]Sheet1!$D:$L,9,0)</f>
        <v>#N/A</v>
      </c>
      <c r="X8" t="e">
        <f>VLOOKUP(D8,[7]Sheet1!$D:$L,8,0)</f>
        <v>#N/A</v>
      </c>
      <c r="Y8" t="e">
        <f>VLOOKUP(D8,[7]Sheet1!$D:$M,10,0)</f>
        <v>#N/A</v>
      </c>
    </row>
    <row r="9" ht="46" hidden="1" customHeight="1" spans="1:41">
      <c r="A9" s="11">
        <v>5</v>
      </c>
      <c r="B9" s="12" t="s">
        <v>107</v>
      </c>
      <c r="C9" s="17" t="s">
        <v>118</v>
      </c>
      <c r="D9" s="75" t="s">
        <v>119</v>
      </c>
      <c r="E9" s="13" t="s">
        <v>120</v>
      </c>
      <c r="F9" s="14">
        <v>1800</v>
      </c>
      <c r="G9" s="14">
        <v>600.96</v>
      </c>
      <c r="H9" s="14">
        <v>300.48</v>
      </c>
      <c r="I9" s="14">
        <v>26.29</v>
      </c>
      <c r="J9" s="14">
        <v>6.01</v>
      </c>
      <c r="K9" s="14">
        <f>SUM(F9:J9)</f>
        <v>2733.74</v>
      </c>
      <c r="L9" s="28"/>
      <c r="N9">
        <f>VLOOKUP(D9,[1]新增!$C:$Q,15,0)</f>
        <v>20250504</v>
      </c>
      <c r="P9" t="str">
        <f>VLOOKUP(D9,[6]Sheet1!$D:$H,5,0)</f>
        <v>在岗</v>
      </c>
      <c r="T9">
        <f>VLOOKUP(D9,[7]Sheet1!$D:$H,5,0)</f>
        <v>1800</v>
      </c>
      <c r="U9">
        <f>VLOOKUP(D9,[7]Sheet1!$D:$I,6,0)</f>
        <v>600.96</v>
      </c>
      <c r="V9">
        <f>VLOOKUP(D9,[7]Sheet1!$D:$J,7,0)</f>
        <v>300.48</v>
      </c>
      <c r="W9">
        <f>VLOOKUP(D9,[7]Sheet1!$D:$L,9,0)</f>
        <v>26.29</v>
      </c>
      <c r="X9">
        <f>VLOOKUP(D9,[7]Sheet1!$D:$L,8,0)</f>
        <v>6.01</v>
      </c>
      <c r="Y9">
        <f>VLOOKUP(D9,[7]Sheet1!$D:$M,10,0)</f>
        <v>2733.74</v>
      </c>
      <c r="AH9">
        <v>1800</v>
      </c>
      <c r="AI9">
        <v>600.96</v>
      </c>
      <c r="AJ9">
        <v>300.48</v>
      </c>
      <c r="AK9">
        <v>26.29</v>
      </c>
      <c r="AL9">
        <v>6.01</v>
      </c>
      <c r="AM9">
        <f>SUM(AH9:AL9)</f>
        <v>2733.74</v>
      </c>
      <c r="AO9" t="b">
        <f>Y9=AM9</f>
        <v>1</v>
      </c>
    </row>
    <row r="10" ht="46" hidden="1" customHeight="1" spans="1:25">
      <c r="A10" s="11">
        <v>6</v>
      </c>
      <c r="B10" s="12" t="s">
        <v>107</v>
      </c>
      <c r="C10" s="12" t="s">
        <v>121</v>
      </c>
      <c r="D10" s="16" t="s">
        <v>122</v>
      </c>
      <c r="E10" s="13" t="s">
        <v>110</v>
      </c>
      <c r="F10" s="14"/>
      <c r="G10" s="14"/>
      <c r="H10" s="14"/>
      <c r="I10" s="14"/>
      <c r="J10" s="14"/>
      <c r="K10" s="14"/>
      <c r="L10" s="28"/>
      <c r="N10">
        <f>VLOOKUP(D10,[1]新增!$C:$Q,15,0)</f>
        <v>20250405</v>
      </c>
      <c r="P10" t="s">
        <v>111</v>
      </c>
      <c r="T10" t="e">
        <f>VLOOKUP(D10,[7]Sheet1!$D:$H,5,0)</f>
        <v>#N/A</v>
      </c>
      <c r="U10" t="e">
        <f>VLOOKUP(D10,[7]Sheet1!$D:$I,6,0)</f>
        <v>#N/A</v>
      </c>
      <c r="V10" t="e">
        <f>VLOOKUP(D10,[7]Sheet1!$D:$J,7,0)</f>
        <v>#N/A</v>
      </c>
      <c r="W10" t="e">
        <f>VLOOKUP(D10,[7]Sheet1!$D:$L,9,0)</f>
        <v>#N/A</v>
      </c>
      <c r="X10" t="e">
        <f>VLOOKUP(D10,[7]Sheet1!$D:$L,8,0)</f>
        <v>#N/A</v>
      </c>
      <c r="Y10" t="e">
        <f>VLOOKUP(D10,[7]Sheet1!$D:$M,10,0)</f>
        <v>#N/A</v>
      </c>
    </row>
    <row r="11" ht="46" hidden="1" customHeight="1" spans="1:25">
      <c r="A11" s="11">
        <v>7</v>
      </c>
      <c r="B11" s="12" t="s">
        <v>107</v>
      </c>
      <c r="C11" s="12" t="s">
        <v>123</v>
      </c>
      <c r="D11" s="16" t="s">
        <v>124</v>
      </c>
      <c r="E11" s="13" t="s">
        <v>110</v>
      </c>
      <c r="F11" s="14"/>
      <c r="G11" s="14"/>
      <c r="H11" s="14"/>
      <c r="I11" s="14"/>
      <c r="J11" s="14"/>
      <c r="K11" s="14"/>
      <c r="L11" s="28"/>
      <c r="N11">
        <f>VLOOKUP(D11,[1]新增!$C:$Q,15,0)</f>
        <v>20250405</v>
      </c>
      <c r="P11" t="s">
        <v>111</v>
      </c>
      <c r="T11" t="e">
        <f>VLOOKUP(D11,[7]Sheet1!$D:$H,5,0)</f>
        <v>#N/A</v>
      </c>
      <c r="U11" t="e">
        <f>VLOOKUP(D11,[7]Sheet1!$D:$I,6,0)</f>
        <v>#N/A</v>
      </c>
      <c r="V11" t="e">
        <f>VLOOKUP(D11,[7]Sheet1!$D:$J,7,0)</f>
        <v>#N/A</v>
      </c>
      <c r="W11" t="e">
        <f>VLOOKUP(D11,[7]Sheet1!$D:$L,9,0)</f>
        <v>#N/A</v>
      </c>
      <c r="X11" t="e">
        <f>VLOOKUP(D11,[7]Sheet1!$D:$L,8,0)</f>
        <v>#N/A</v>
      </c>
      <c r="Y11" t="e">
        <f>VLOOKUP(D11,[7]Sheet1!$D:$M,10,0)</f>
        <v>#N/A</v>
      </c>
    </row>
    <row r="12" ht="46" hidden="1" customHeight="1" spans="1:25">
      <c r="A12" s="11">
        <v>8</v>
      </c>
      <c r="B12" s="12" t="s">
        <v>107</v>
      </c>
      <c r="C12" s="11" t="s">
        <v>125</v>
      </c>
      <c r="D12" s="11" t="s">
        <v>126</v>
      </c>
      <c r="E12" s="13" t="s">
        <v>110</v>
      </c>
      <c r="F12" s="14"/>
      <c r="G12" s="14"/>
      <c r="H12" s="14"/>
      <c r="I12" s="14"/>
      <c r="J12" s="14"/>
      <c r="K12" s="14"/>
      <c r="L12" s="28"/>
      <c r="N12">
        <f>VLOOKUP(D12,[1]新增!$C:$Q,15,0)</f>
        <v>20250405</v>
      </c>
      <c r="P12" t="s">
        <v>111</v>
      </c>
      <c r="T12" t="e">
        <f>VLOOKUP(D12,[7]Sheet1!$D:$H,5,0)</f>
        <v>#N/A</v>
      </c>
      <c r="U12" t="e">
        <f>VLOOKUP(D12,[7]Sheet1!$D:$I,6,0)</f>
        <v>#N/A</v>
      </c>
      <c r="V12" t="e">
        <f>VLOOKUP(D12,[7]Sheet1!$D:$J,7,0)</f>
        <v>#N/A</v>
      </c>
      <c r="W12" t="e">
        <f>VLOOKUP(D12,[7]Sheet1!$D:$L,9,0)</f>
        <v>#N/A</v>
      </c>
      <c r="X12" t="e">
        <f>VLOOKUP(D12,[7]Sheet1!$D:$L,8,0)</f>
        <v>#N/A</v>
      </c>
      <c r="Y12" t="e">
        <f>VLOOKUP(D12,[7]Sheet1!$D:$M,10,0)</f>
        <v>#N/A</v>
      </c>
    </row>
    <row r="13" ht="46" hidden="1" customHeight="1" spans="1:25">
      <c r="A13" s="11">
        <v>9</v>
      </c>
      <c r="B13" s="12" t="s">
        <v>107</v>
      </c>
      <c r="C13" s="11" t="s">
        <v>127</v>
      </c>
      <c r="D13" s="11" t="s">
        <v>128</v>
      </c>
      <c r="E13" s="13" t="s">
        <v>110</v>
      </c>
      <c r="F13" s="14"/>
      <c r="G13" s="14"/>
      <c r="H13" s="14"/>
      <c r="I13" s="14"/>
      <c r="J13" s="14"/>
      <c r="K13" s="14"/>
      <c r="L13" s="28"/>
      <c r="N13">
        <f>VLOOKUP(D13,[1]新增!$C:$Q,15,0)</f>
        <v>20250405</v>
      </c>
      <c r="P13" t="s">
        <v>111</v>
      </c>
      <c r="T13" t="e">
        <f>VLOOKUP(D13,[7]Sheet1!$D:$H,5,0)</f>
        <v>#N/A</v>
      </c>
      <c r="U13" t="e">
        <f>VLOOKUP(D13,[7]Sheet1!$D:$I,6,0)</f>
        <v>#N/A</v>
      </c>
      <c r="V13" t="e">
        <f>VLOOKUP(D13,[7]Sheet1!$D:$J,7,0)</f>
        <v>#N/A</v>
      </c>
      <c r="W13" t="e">
        <f>VLOOKUP(D13,[7]Sheet1!$D:$L,9,0)</f>
        <v>#N/A</v>
      </c>
      <c r="X13" t="e">
        <f>VLOOKUP(D13,[7]Sheet1!$D:$L,8,0)</f>
        <v>#N/A</v>
      </c>
      <c r="Y13" t="e">
        <f>VLOOKUP(D13,[7]Sheet1!$D:$M,10,0)</f>
        <v>#N/A</v>
      </c>
    </row>
    <row r="14" ht="46" hidden="1" customHeight="1" spans="1:25">
      <c r="A14" s="11">
        <v>10</v>
      </c>
      <c r="B14" s="12" t="s">
        <v>107</v>
      </c>
      <c r="C14" s="11" t="s">
        <v>129</v>
      </c>
      <c r="D14" s="11" t="s">
        <v>130</v>
      </c>
      <c r="E14" s="13" t="s">
        <v>110</v>
      </c>
      <c r="F14" s="14"/>
      <c r="G14" s="14"/>
      <c r="H14" s="14"/>
      <c r="I14" s="14"/>
      <c r="J14" s="14"/>
      <c r="K14" s="14"/>
      <c r="L14" s="28"/>
      <c r="N14">
        <f>VLOOKUP(D14,[1]新增!$C:$Q,15,0)</f>
        <v>20250405</v>
      </c>
      <c r="P14" t="s">
        <v>111</v>
      </c>
      <c r="T14" t="e">
        <f>VLOOKUP(D14,[7]Sheet1!$D:$H,5,0)</f>
        <v>#N/A</v>
      </c>
      <c r="U14" t="e">
        <f>VLOOKUP(D14,[7]Sheet1!$D:$I,6,0)</f>
        <v>#N/A</v>
      </c>
      <c r="V14" t="e">
        <f>VLOOKUP(D14,[7]Sheet1!$D:$J,7,0)</f>
        <v>#N/A</v>
      </c>
      <c r="W14" t="e">
        <f>VLOOKUP(D14,[7]Sheet1!$D:$L,9,0)</f>
        <v>#N/A</v>
      </c>
      <c r="X14" t="e">
        <f>VLOOKUP(D14,[7]Sheet1!$D:$L,8,0)</f>
        <v>#N/A</v>
      </c>
      <c r="Y14" t="e">
        <f>VLOOKUP(D14,[7]Sheet1!$D:$M,10,0)</f>
        <v>#N/A</v>
      </c>
    </row>
    <row r="15" ht="46" hidden="1" customHeight="1" spans="1:25">
      <c r="A15" s="11">
        <v>11</v>
      </c>
      <c r="B15" s="12" t="s">
        <v>107</v>
      </c>
      <c r="C15" s="11" t="s">
        <v>131</v>
      </c>
      <c r="D15" s="11" t="s">
        <v>132</v>
      </c>
      <c r="E15" s="13" t="s">
        <v>110</v>
      </c>
      <c r="F15" s="14"/>
      <c r="G15" s="14"/>
      <c r="H15" s="14"/>
      <c r="I15" s="14"/>
      <c r="J15" s="14"/>
      <c r="K15" s="14"/>
      <c r="L15" s="28"/>
      <c r="N15">
        <f>VLOOKUP(D15,[1]新增!$C:$Q,15,0)</f>
        <v>20250405</v>
      </c>
      <c r="P15" t="s">
        <v>111</v>
      </c>
      <c r="T15" t="e">
        <f>VLOOKUP(D15,[7]Sheet1!$D:$H,5,0)</f>
        <v>#N/A</v>
      </c>
      <c r="U15" t="e">
        <f>VLOOKUP(D15,[7]Sheet1!$D:$I,6,0)</f>
        <v>#N/A</v>
      </c>
      <c r="V15" t="e">
        <f>VLOOKUP(D15,[7]Sheet1!$D:$J,7,0)</f>
        <v>#N/A</v>
      </c>
      <c r="W15" t="e">
        <f>VLOOKUP(D15,[7]Sheet1!$D:$L,9,0)</f>
        <v>#N/A</v>
      </c>
      <c r="X15" t="e">
        <f>VLOOKUP(D15,[7]Sheet1!$D:$L,8,0)</f>
        <v>#N/A</v>
      </c>
      <c r="Y15" t="e">
        <f>VLOOKUP(D15,[7]Sheet1!$D:$M,10,0)</f>
        <v>#N/A</v>
      </c>
    </row>
    <row r="16" ht="46" hidden="1" customHeight="1" spans="1:25">
      <c r="A16" s="11">
        <v>12</v>
      </c>
      <c r="B16" s="12" t="s">
        <v>107</v>
      </c>
      <c r="C16" s="11" t="s">
        <v>133</v>
      </c>
      <c r="D16" s="11" t="s">
        <v>134</v>
      </c>
      <c r="E16" s="13" t="s">
        <v>110</v>
      </c>
      <c r="F16" s="14"/>
      <c r="G16" s="14"/>
      <c r="H16" s="14"/>
      <c r="I16" s="14"/>
      <c r="J16" s="14"/>
      <c r="K16" s="14"/>
      <c r="L16" s="28"/>
      <c r="N16">
        <f>VLOOKUP(D16,[1]新增!$C:$Q,15,0)</f>
        <v>20250405</v>
      </c>
      <c r="P16" t="s">
        <v>111</v>
      </c>
      <c r="T16" t="e">
        <f>VLOOKUP(D16,[7]Sheet1!$D:$H,5,0)</f>
        <v>#N/A</v>
      </c>
      <c r="U16" t="e">
        <f>VLOOKUP(D16,[7]Sheet1!$D:$I,6,0)</f>
        <v>#N/A</v>
      </c>
      <c r="V16" t="e">
        <f>VLOOKUP(D16,[7]Sheet1!$D:$J,7,0)</f>
        <v>#N/A</v>
      </c>
      <c r="W16" t="e">
        <f>VLOOKUP(D16,[7]Sheet1!$D:$L,9,0)</f>
        <v>#N/A</v>
      </c>
      <c r="X16" t="e">
        <f>VLOOKUP(D16,[7]Sheet1!$D:$L,8,0)</f>
        <v>#N/A</v>
      </c>
      <c r="Y16" t="e">
        <f>VLOOKUP(D16,[7]Sheet1!$D:$M,10,0)</f>
        <v>#N/A</v>
      </c>
    </row>
    <row r="17" ht="46" hidden="1" customHeight="1" spans="1:25">
      <c r="A17" s="11">
        <v>13</v>
      </c>
      <c r="B17" s="12" t="s">
        <v>107</v>
      </c>
      <c r="C17" s="11" t="s">
        <v>135</v>
      </c>
      <c r="D17" s="11" t="s">
        <v>136</v>
      </c>
      <c r="E17" s="13" t="s">
        <v>110</v>
      </c>
      <c r="F17" s="14"/>
      <c r="G17" s="14"/>
      <c r="H17" s="14"/>
      <c r="I17" s="14"/>
      <c r="J17" s="14"/>
      <c r="K17" s="14"/>
      <c r="L17" s="28"/>
      <c r="N17">
        <f>VLOOKUP(D17,[1]新增!$C:$Q,15,0)</f>
        <v>20250405</v>
      </c>
      <c r="P17" t="s">
        <v>111</v>
      </c>
      <c r="T17" t="e">
        <f>VLOOKUP(D17,[7]Sheet1!$D:$H,5,0)</f>
        <v>#N/A</v>
      </c>
      <c r="U17" t="e">
        <f>VLOOKUP(D17,[7]Sheet1!$D:$I,6,0)</f>
        <v>#N/A</v>
      </c>
      <c r="V17" t="e">
        <f>VLOOKUP(D17,[7]Sheet1!$D:$J,7,0)</f>
        <v>#N/A</v>
      </c>
      <c r="W17" t="e">
        <f>VLOOKUP(D17,[7]Sheet1!$D:$L,9,0)</f>
        <v>#N/A</v>
      </c>
      <c r="X17" t="e">
        <f>VLOOKUP(D17,[7]Sheet1!$D:$L,8,0)</f>
        <v>#N/A</v>
      </c>
      <c r="Y17" t="e">
        <f>VLOOKUP(D17,[7]Sheet1!$D:$M,10,0)</f>
        <v>#N/A</v>
      </c>
    </row>
    <row r="18" ht="46" hidden="1" customHeight="1" spans="1:25">
      <c r="A18" s="11">
        <v>14</v>
      </c>
      <c r="B18" s="12" t="s">
        <v>107</v>
      </c>
      <c r="C18" s="11" t="s">
        <v>137</v>
      </c>
      <c r="D18" s="11" t="s">
        <v>138</v>
      </c>
      <c r="E18" s="13" t="s">
        <v>110</v>
      </c>
      <c r="F18" s="14"/>
      <c r="G18" s="14"/>
      <c r="H18" s="14"/>
      <c r="I18" s="14"/>
      <c r="J18" s="14"/>
      <c r="K18" s="14"/>
      <c r="L18" s="28"/>
      <c r="N18">
        <f>VLOOKUP(D18,[1]新增!$C:$Q,15,0)</f>
        <v>20250405</v>
      </c>
      <c r="P18" t="s">
        <v>111</v>
      </c>
      <c r="T18" t="e">
        <f>VLOOKUP(D18,[7]Sheet1!$D:$H,5,0)</f>
        <v>#N/A</v>
      </c>
      <c r="U18" t="e">
        <f>VLOOKUP(D18,[7]Sheet1!$D:$I,6,0)</f>
        <v>#N/A</v>
      </c>
      <c r="V18" t="e">
        <f>VLOOKUP(D18,[7]Sheet1!$D:$J,7,0)</f>
        <v>#N/A</v>
      </c>
      <c r="W18" t="e">
        <f>VLOOKUP(D18,[7]Sheet1!$D:$L,9,0)</f>
        <v>#N/A</v>
      </c>
      <c r="X18" t="e">
        <f>VLOOKUP(D18,[7]Sheet1!$D:$L,8,0)</f>
        <v>#N/A</v>
      </c>
      <c r="Y18" t="e">
        <f>VLOOKUP(D18,[7]Sheet1!$D:$M,10,0)</f>
        <v>#N/A</v>
      </c>
    </row>
    <row r="19" ht="46" hidden="1" customHeight="1" spans="1:25">
      <c r="A19" s="11">
        <v>15</v>
      </c>
      <c r="B19" s="12" t="s">
        <v>107</v>
      </c>
      <c r="C19" s="11" t="s">
        <v>139</v>
      </c>
      <c r="D19" s="11" t="s">
        <v>140</v>
      </c>
      <c r="E19" s="13" t="s">
        <v>110</v>
      </c>
      <c r="F19" s="14"/>
      <c r="G19" s="14"/>
      <c r="H19" s="14"/>
      <c r="I19" s="14"/>
      <c r="J19" s="14"/>
      <c r="K19" s="14"/>
      <c r="L19" s="28"/>
      <c r="N19">
        <f>VLOOKUP(D19,[1]新增!$C:$Q,15,0)</f>
        <v>20250405</v>
      </c>
      <c r="P19" t="s">
        <v>111</v>
      </c>
      <c r="T19" t="e">
        <f>VLOOKUP(D19,[7]Sheet1!$D:$H,5,0)</f>
        <v>#N/A</v>
      </c>
      <c r="U19" t="e">
        <f>VLOOKUP(D19,[7]Sheet1!$D:$I,6,0)</f>
        <v>#N/A</v>
      </c>
      <c r="V19" t="e">
        <f>VLOOKUP(D19,[7]Sheet1!$D:$J,7,0)</f>
        <v>#N/A</v>
      </c>
      <c r="W19" t="e">
        <f>VLOOKUP(D19,[7]Sheet1!$D:$L,9,0)</f>
        <v>#N/A</v>
      </c>
      <c r="X19" t="e">
        <f>VLOOKUP(D19,[7]Sheet1!$D:$L,8,0)</f>
        <v>#N/A</v>
      </c>
      <c r="Y19" t="e">
        <f>VLOOKUP(D19,[7]Sheet1!$D:$M,10,0)</f>
        <v>#N/A</v>
      </c>
    </row>
    <row r="20" ht="46" hidden="1" customHeight="1" spans="1:25">
      <c r="A20" s="11">
        <v>16</v>
      </c>
      <c r="B20" s="12" t="s">
        <v>107</v>
      </c>
      <c r="C20" s="11" t="s">
        <v>141</v>
      </c>
      <c r="D20" s="11" t="s">
        <v>142</v>
      </c>
      <c r="E20" s="13" t="s">
        <v>110</v>
      </c>
      <c r="F20" s="14"/>
      <c r="G20" s="14"/>
      <c r="H20" s="14"/>
      <c r="I20" s="14"/>
      <c r="J20" s="14"/>
      <c r="K20" s="14"/>
      <c r="L20" s="28"/>
      <c r="N20">
        <f>VLOOKUP(D20,[1]新增!$C:$Q,15,0)</f>
        <v>20250405</v>
      </c>
      <c r="P20" t="s">
        <v>111</v>
      </c>
      <c r="T20" t="e">
        <f>VLOOKUP(D20,[7]Sheet1!$D:$H,5,0)</f>
        <v>#N/A</v>
      </c>
      <c r="U20" t="e">
        <f>VLOOKUP(D20,[7]Sheet1!$D:$I,6,0)</f>
        <v>#N/A</v>
      </c>
      <c r="V20" t="e">
        <f>VLOOKUP(D20,[7]Sheet1!$D:$J,7,0)</f>
        <v>#N/A</v>
      </c>
      <c r="W20" t="e">
        <f>VLOOKUP(D20,[7]Sheet1!$D:$L,9,0)</f>
        <v>#N/A</v>
      </c>
      <c r="X20" t="e">
        <f>VLOOKUP(D20,[7]Sheet1!$D:$L,8,0)</f>
        <v>#N/A</v>
      </c>
      <c r="Y20" t="e">
        <f>VLOOKUP(D20,[7]Sheet1!$D:$M,10,0)</f>
        <v>#N/A</v>
      </c>
    </row>
    <row r="21" ht="46" hidden="1" customHeight="1" spans="1:25">
      <c r="A21" s="11">
        <v>17</v>
      </c>
      <c r="B21" s="12" t="s">
        <v>107</v>
      </c>
      <c r="C21" s="12" t="s">
        <v>143</v>
      </c>
      <c r="D21" s="16" t="s">
        <v>144</v>
      </c>
      <c r="E21" s="13" t="s">
        <v>110</v>
      </c>
      <c r="F21" s="14"/>
      <c r="G21" s="14"/>
      <c r="H21" s="14"/>
      <c r="I21" s="14"/>
      <c r="J21" s="14"/>
      <c r="K21" s="14"/>
      <c r="L21" s="29"/>
      <c r="N21">
        <f>VLOOKUP(D21,[1]新增!$C:$Q,15,0)</f>
        <v>20250405</v>
      </c>
      <c r="P21" t="s">
        <v>111</v>
      </c>
      <c r="T21" t="e">
        <f>VLOOKUP(D21,[7]Sheet1!$D:$H,5,0)</f>
        <v>#N/A</v>
      </c>
      <c r="U21" t="e">
        <f>VLOOKUP(D21,[7]Sheet1!$D:$I,6,0)</f>
        <v>#N/A</v>
      </c>
      <c r="V21" t="e">
        <f>VLOOKUP(D21,[7]Sheet1!$D:$J,7,0)</f>
        <v>#N/A</v>
      </c>
      <c r="W21" t="e">
        <f>VLOOKUP(D21,[7]Sheet1!$D:$L,9,0)</f>
        <v>#N/A</v>
      </c>
      <c r="X21" t="e">
        <f>VLOOKUP(D21,[7]Sheet1!$D:$L,8,0)</f>
        <v>#N/A</v>
      </c>
      <c r="Y21" t="e">
        <f>VLOOKUP(D21,[7]Sheet1!$D:$M,10,0)</f>
        <v>#N/A</v>
      </c>
    </row>
    <row r="22" ht="46" hidden="1" customHeight="1" spans="1:25">
      <c r="A22" s="11">
        <v>18</v>
      </c>
      <c r="B22" s="12" t="s">
        <v>107</v>
      </c>
      <c r="C22" s="12" t="s">
        <v>145</v>
      </c>
      <c r="D22" s="16" t="s">
        <v>146</v>
      </c>
      <c r="E22" s="13" t="s">
        <v>110</v>
      </c>
      <c r="F22" s="14"/>
      <c r="G22" s="14"/>
      <c r="H22" s="14"/>
      <c r="I22" s="14"/>
      <c r="J22" s="14"/>
      <c r="K22" s="14"/>
      <c r="L22" s="29"/>
      <c r="N22">
        <f>VLOOKUP(D22,[1]新增!$C:$Q,15,0)</f>
        <v>20250405</v>
      </c>
      <c r="P22" t="s">
        <v>111</v>
      </c>
      <c r="T22" t="e">
        <f>VLOOKUP(D22,[7]Sheet1!$D:$H,5,0)</f>
        <v>#N/A</v>
      </c>
      <c r="U22" t="e">
        <f>VLOOKUP(D22,[7]Sheet1!$D:$I,6,0)</f>
        <v>#N/A</v>
      </c>
      <c r="V22" t="e">
        <f>VLOOKUP(D22,[7]Sheet1!$D:$J,7,0)</f>
        <v>#N/A</v>
      </c>
      <c r="W22" t="e">
        <f>VLOOKUP(D22,[7]Sheet1!$D:$L,9,0)</f>
        <v>#N/A</v>
      </c>
      <c r="X22" t="e">
        <f>VLOOKUP(D22,[7]Sheet1!$D:$L,8,0)</f>
        <v>#N/A</v>
      </c>
      <c r="Y22" t="e">
        <f>VLOOKUP(D22,[7]Sheet1!$D:$M,10,0)</f>
        <v>#N/A</v>
      </c>
    </row>
    <row r="23" ht="46" hidden="1" customHeight="1" spans="1:25">
      <c r="A23" s="11">
        <v>19</v>
      </c>
      <c r="B23" s="12" t="s">
        <v>107</v>
      </c>
      <c r="C23" s="12" t="s">
        <v>147</v>
      </c>
      <c r="D23" s="16" t="s">
        <v>148</v>
      </c>
      <c r="E23" s="13" t="s">
        <v>110</v>
      </c>
      <c r="F23" s="14"/>
      <c r="G23" s="14"/>
      <c r="H23" s="14"/>
      <c r="I23" s="14"/>
      <c r="J23" s="14"/>
      <c r="K23" s="14"/>
      <c r="L23" s="29"/>
      <c r="N23">
        <f>VLOOKUP(D23,[1]新增!$C:$Q,15,0)</f>
        <v>20250405</v>
      </c>
      <c r="P23" t="s">
        <v>111</v>
      </c>
      <c r="T23" t="e">
        <f>VLOOKUP(D23,[7]Sheet1!$D:$H,5,0)</f>
        <v>#N/A</v>
      </c>
      <c r="U23" t="e">
        <f>VLOOKUP(D23,[7]Sheet1!$D:$I,6,0)</f>
        <v>#N/A</v>
      </c>
      <c r="V23" t="e">
        <f>VLOOKUP(D23,[7]Sheet1!$D:$J,7,0)</f>
        <v>#N/A</v>
      </c>
      <c r="W23" t="e">
        <f>VLOOKUP(D23,[7]Sheet1!$D:$L,9,0)</f>
        <v>#N/A</v>
      </c>
      <c r="X23" t="e">
        <f>VLOOKUP(D23,[7]Sheet1!$D:$L,8,0)</f>
        <v>#N/A</v>
      </c>
      <c r="Y23" t="e">
        <f>VLOOKUP(D23,[7]Sheet1!$D:$M,10,0)</f>
        <v>#N/A</v>
      </c>
    </row>
    <row r="24" ht="46" hidden="1" customHeight="1" spans="1:25">
      <c r="A24" s="11">
        <v>20</v>
      </c>
      <c r="B24" s="12" t="s">
        <v>107</v>
      </c>
      <c r="C24" s="12" t="s">
        <v>149</v>
      </c>
      <c r="D24" s="16" t="s">
        <v>150</v>
      </c>
      <c r="E24" s="13" t="s">
        <v>110</v>
      </c>
      <c r="F24" s="14"/>
      <c r="G24" s="14"/>
      <c r="H24" s="14"/>
      <c r="I24" s="14"/>
      <c r="J24" s="14"/>
      <c r="K24" s="14"/>
      <c r="L24" s="29"/>
      <c r="N24">
        <f>VLOOKUP(D24,[1]新增!$C:$Q,15,0)</f>
        <v>20250405</v>
      </c>
      <c r="P24" t="s">
        <v>111</v>
      </c>
      <c r="T24" t="e">
        <f>VLOOKUP(D24,[7]Sheet1!$D:$H,5,0)</f>
        <v>#N/A</v>
      </c>
      <c r="U24" t="e">
        <f>VLOOKUP(D24,[7]Sheet1!$D:$I,6,0)</f>
        <v>#N/A</v>
      </c>
      <c r="V24" t="e">
        <f>VLOOKUP(D24,[7]Sheet1!$D:$J,7,0)</f>
        <v>#N/A</v>
      </c>
      <c r="W24" t="e">
        <f>VLOOKUP(D24,[7]Sheet1!$D:$L,9,0)</f>
        <v>#N/A</v>
      </c>
      <c r="X24" t="e">
        <f>VLOOKUP(D24,[7]Sheet1!$D:$L,8,0)</f>
        <v>#N/A</v>
      </c>
      <c r="Y24" t="e">
        <f>VLOOKUP(D24,[7]Sheet1!$D:$M,10,0)</f>
        <v>#N/A</v>
      </c>
    </row>
    <row r="25" ht="46" hidden="1" customHeight="1" spans="1:25">
      <c r="A25" s="11">
        <v>21</v>
      </c>
      <c r="B25" s="12" t="s">
        <v>107</v>
      </c>
      <c r="C25" s="12" t="s">
        <v>151</v>
      </c>
      <c r="D25" s="16" t="s">
        <v>152</v>
      </c>
      <c r="E25" s="13" t="s">
        <v>110</v>
      </c>
      <c r="F25" s="14"/>
      <c r="G25" s="14"/>
      <c r="H25" s="14"/>
      <c r="I25" s="14"/>
      <c r="J25" s="14"/>
      <c r="K25" s="14"/>
      <c r="L25" s="29"/>
      <c r="N25">
        <f>VLOOKUP(D25,[1]新增!$C:$Q,15,0)</f>
        <v>20250405</v>
      </c>
      <c r="P25" t="s">
        <v>111</v>
      </c>
      <c r="T25" t="e">
        <f>VLOOKUP(D25,[7]Sheet1!$D:$H,5,0)</f>
        <v>#N/A</v>
      </c>
      <c r="U25" t="e">
        <f>VLOOKUP(D25,[7]Sheet1!$D:$I,6,0)</f>
        <v>#N/A</v>
      </c>
      <c r="V25" t="e">
        <f>VLOOKUP(D25,[7]Sheet1!$D:$J,7,0)</f>
        <v>#N/A</v>
      </c>
      <c r="W25" t="e">
        <f>VLOOKUP(D25,[7]Sheet1!$D:$L,9,0)</f>
        <v>#N/A</v>
      </c>
      <c r="X25" t="e">
        <f>VLOOKUP(D25,[7]Sheet1!$D:$L,8,0)</f>
        <v>#N/A</v>
      </c>
      <c r="Y25" t="e">
        <f>VLOOKUP(D25,[7]Sheet1!$D:$M,10,0)</f>
        <v>#N/A</v>
      </c>
    </row>
    <row r="26" ht="46" hidden="1" customHeight="1" spans="1:25">
      <c r="A26" s="11">
        <v>22</v>
      </c>
      <c r="B26" s="12" t="s">
        <v>107</v>
      </c>
      <c r="C26" s="12" t="s">
        <v>153</v>
      </c>
      <c r="D26" s="16" t="s">
        <v>154</v>
      </c>
      <c r="E26" s="13" t="s">
        <v>110</v>
      </c>
      <c r="F26" s="14"/>
      <c r="G26" s="14"/>
      <c r="H26" s="14"/>
      <c r="I26" s="14"/>
      <c r="J26" s="14"/>
      <c r="K26" s="14"/>
      <c r="L26" s="29"/>
      <c r="N26">
        <f>VLOOKUP(D26,[1]新增!$C:$Q,15,0)</f>
        <v>20250405</v>
      </c>
      <c r="P26" t="s">
        <v>111</v>
      </c>
      <c r="T26" t="e">
        <f>VLOOKUP(D26,[7]Sheet1!$D:$H,5,0)</f>
        <v>#N/A</v>
      </c>
      <c r="U26" t="e">
        <f>VLOOKUP(D26,[7]Sheet1!$D:$I,6,0)</f>
        <v>#N/A</v>
      </c>
      <c r="V26" t="e">
        <f>VLOOKUP(D26,[7]Sheet1!$D:$J,7,0)</f>
        <v>#N/A</v>
      </c>
      <c r="W26" t="e">
        <f>VLOOKUP(D26,[7]Sheet1!$D:$L,9,0)</f>
        <v>#N/A</v>
      </c>
      <c r="X26" t="e">
        <f>VLOOKUP(D26,[7]Sheet1!$D:$L,8,0)</f>
        <v>#N/A</v>
      </c>
      <c r="Y26" t="e">
        <f>VLOOKUP(D26,[7]Sheet1!$D:$M,10,0)</f>
        <v>#N/A</v>
      </c>
    </row>
    <row r="27" ht="46" hidden="1" customHeight="1" spans="1:25">
      <c r="A27" s="11">
        <v>23</v>
      </c>
      <c r="B27" s="12" t="s">
        <v>107</v>
      </c>
      <c r="C27" s="12" t="s">
        <v>155</v>
      </c>
      <c r="D27" s="16" t="s">
        <v>156</v>
      </c>
      <c r="E27" s="13" t="s">
        <v>110</v>
      </c>
      <c r="F27" s="14"/>
      <c r="G27" s="14"/>
      <c r="H27" s="14"/>
      <c r="I27" s="14"/>
      <c r="J27" s="14"/>
      <c r="K27" s="14"/>
      <c r="L27" s="29"/>
      <c r="N27">
        <f>VLOOKUP(D27,[1]新增!$C:$Q,15,0)</f>
        <v>20250405</v>
      </c>
      <c r="P27" t="s">
        <v>111</v>
      </c>
      <c r="T27" t="e">
        <f>VLOOKUP(D27,[7]Sheet1!$D:$H,5,0)</f>
        <v>#N/A</v>
      </c>
      <c r="U27" t="e">
        <f>VLOOKUP(D27,[7]Sheet1!$D:$I,6,0)</f>
        <v>#N/A</v>
      </c>
      <c r="V27" t="e">
        <f>VLOOKUP(D27,[7]Sheet1!$D:$J,7,0)</f>
        <v>#N/A</v>
      </c>
      <c r="W27" t="e">
        <f>VLOOKUP(D27,[7]Sheet1!$D:$L,9,0)</f>
        <v>#N/A</v>
      </c>
      <c r="X27" t="e">
        <f>VLOOKUP(D27,[7]Sheet1!$D:$L,8,0)</f>
        <v>#N/A</v>
      </c>
      <c r="Y27" t="e">
        <f>VLOOKUP(D27,[7]Sheet1!$D:$M,10,0)</f>
        <v>#N/A</v>
      </c>
    </row>
    <row r="28" ht="46" hidden="1" customHeight="1" spans="1:25">
      <c r="A28" s="11">
        <v>24</v>
      </c>
      <c r="B28" s="12" t="s">
        <v>107</v>
      </c>
      <c r="C28" s="12" t="s">
        <v>157</v>
      </c>
      <c r="D28" s="16" t="s">
        <v>158</v>
      </c>
      <c r="E28" s="13" t="s">
        <v>110</v>
      </c>
      <c r="F28" s="14"/>
      <c r="G28" s="14"/>
      <c r="H28" s="14"/>
      <c r="I28" s="14"/>
      <c r="J28" s="14"/>
      <c r="K28" s="14"/>
      <c r="L28" s="29"/>
      <c r="N28">
        <f>VLOOKUP(D28,[1]新增!$C:$Q,15,0)</f>
        <v>20250405</v>
      </c>
      <c r="P28" t="s">
        <v>111</v>
      </c>
      <c r="T28" t="e">
        <f>VLOOKUP(D28,[7]Sheet1!$D:$H,5,0)</f>
        <v>#N/A</v>
      </c>
      <c r="U28" t="e">
        <f>VLOOKUP(D28,[7]Sheet1!$D:$I,6,0)</f>
        <v>#N/A</v>
      </c>
      <c r="V28" t="e">
        <f>VLOOKUP(D28,[7]Sheet1!$D:$J,7,0)</f>
        <v>#N/A</v>
      </c>
      <c r="W28" t="e">
        <f>VLOOKUP(D28,[7]Sheet1!$D:$L,9,0)</f>
        <v>#N/A</v>
      </c>
      <c r="X28" t="e">
        <f>VLOOKUP(D28,[7]Sheet1!$D:$L,8,0)</f>
        <v>#N/A</v>
      </c>
      <c r="Y28" t="e">
        <f>VLOOKUP(D28,[7]Sheet1!$D:$M,10,0)</f>
        <v>#N/A</v>
      </c>
    </row>
    <row r="29" ht="46" hidden="1" customHeight="1" spans="1:41">
      <c r="A29" s="11">
        <v>25</v>
      </c>
      <c r="B29" s="12" t="s">
        <v>107</v>
      </c>
      <c r="C29" s="17" t="s">
        <v>159</v>
      </c>
      <c r="D29" s="16" t="s">
        <v>160</v>
      </c>
      <c r="E29" s="13" t="s">
        <v>161</v>
      </c>
      <c r="F29" s="14">
        <v>1800</v>
      </c>
      <c r="G29" s="14">
        <v>600.96</v>
      </c>
      <c r="H29" s="14">
        <v>300.48</v>
      </c>
      <c r="I29" s="14">
        <v>26.29</v>
      </c>
      <c r="J29" s="14">
        <v>6.01</v>
      </c>
      <c r="K29" s="14">
        <f t="shared" ref="K29:K39" si="0">SUM(F29:J29)</f>
        <v>2733.74</v>
      </c>
      <c r="L29" s="29"/>
      <c r="N29">
        <f>VLOOKUP(D29,[1]新增!$C:$Q,15,0)</f>
        <v>0</v>
      </c>
      <c r="P29" t="str">
        <f>VLOOKUP(D29,[6]Sheet1!$D:$H,5,0)</f>
        <v>在岗</v>
      </c>
      <c r="T29">
        <f>VLOOKUP(D29,[7]Sheet1!$D:$H,5,0)</f>
        <v>1800</v>
      </c>
      <c r="U29">
        <f>VLOOKUP(D29,[7]Sheet1!$D:$I,6,0)</f>
        <v>600.96</v>
      </c>
      <c r="V29">
        <f>VLOOKUP(D29,[7]Sheet1!$D:$J,7,0)</f>
        <v>300.48</v>
      </c>
      <c r="W29">
        <f>VLOOKUP(D29,[7]Sheet1!$D:$L,9,0)</f>
        <v>26.29</v>
      </c>
      <c r="X29">
        <f>VLOOKUP(D29,[7]Sheet1!$D:$L,8,0)</f>
        <v>6.01</v>
      </c>
      <c r="Y29">
        <f>VLOOKUP(D29,[7]Sheet1!$D:$M,10,0)</f>
        <v>2733.74</v>
      </c>
      <c r="AH29">
        <v>1800</v>
      </c>
      <c r="AI29">
        <v>600.96</v>
      </c>
      <c r="AJ29">
        <v>300.48</v>
      </c>
      <c r="AK29">
        <v>26.29</v>
      </c>
      <c r="AL29">
        <v>6.01</v>
      </c>
      <c r="AM29">
        <f t="shared" ref="AM29:AM39" si="1">SUM(AH29:AL29)</f>
        <v>2733.74</v>
      </c>
      <c r="AO29" t="b">
        <f t="shared" ref="AO29:AO39" si="2">Y29=AM29</f>
        <v>1</v>
      </c>
    </row>
    <row r="30" ht="46" hidden="1" customHeight="1" spans="1:41">
      <c r="A30" s="11">
        <v>26</v>
      </c>
      <c r="B30" s="12" t="s">
        <v>107</v>
      </c>
      <c r="C30" s="17" t="s">
        <v>162</v>
      </c>
      <c r="D30" s="75" t="s">
        <v>163</v>
      </c>
      <c r="E30" s="13" t="s">
        <v>161</v>
      </c>
      <c r="F30" s="14">
        <v>1800</v>
      </c>
      <c r="G30" s="14">
        <v>600.96</v>
      </c>
      <c r="H30" s="14">
        <v>300.48</v>
      </c>
      <c r="I30" s="14">
        <v>26.29</v>
      </c>
      <c r="J30" s="14">
        <v>6.01</v>
      </c>
      <c r="K30" s="14">
        <f t="shared" si="0"/>
        <v>2733.74</v>
      </c>
      <c r="L30" s="29"/>
      <c r="N30">
        <f>VLOOKUP(D30,[1]新增!$C:$Q,15,0)</f>
        <v>0</v>
      </c>
      <c r="P30" t="str">
        <f>VLOOKUP(D30,[6]Sheet1!$D:$H,5,0)</f>
        <v>在岗</v>
      </c>
      <c r="T30">
        <f>VLOOKUP(D30,[7]Sheet1!$D:$H,5,0)</f>
        <v>1800</v>
      </c>
      <c r="U30">
        <f>VLOOKUP(D30,[7]Sheet1!$D:$I,6,0)</f>
        <v>600.96</v>
      </c>
      <c r="V30">
        <f>VLOOKUP(D30,[7]Sheet1!$D:$J,7,0)</f>
        <v>300.48</v>
      </c>
      <c r="W30">
        <f>VLOOKUP(D30,[7]Sheet1!$D:$L,9,0)</f>
        <v>26.29</v>
      </c>
      <c r="X30">
        <f>VLOOKUP(D30,[7]Sheet1!$D:$L,8,0)</f>
        <v>6.01</v>
      </c>
      <c r="Y30">
        <f>VLOOKUP(D30,[7]Sheet1!$D:$M,10,0)</f>
        <v>2733.74</v>
      </c>
      <c r="AH30">
        <v>1800</v>
      </c>
      <c r="AI30">
        <v>600.96</v>
      </c>
      <c r="AJ30">
        <v>300.48</v>
      </c>
      <c r="AK30">
        <v>26.29</v>
      </c>
      <c r="AL30">
        <v>6.01</v>
      </c>
      <c r="AM30">
        <f t="shared" si="1"/>
        <v>2733.74</v>
      </c>
      <c r="AO30" t="b">
        <f t="shared" si="2"/>
        <v>1</v>
      </c>
    </row>
    <row r="31" ht="46" hidden="1" customHeight="1" spans="1:41">
      <c r="A31" s="11">
        <v>27</v>
      </c>
      <c r="B31" s="12" t="s">
        <v>107</v>
      </c>
      <c r="C31" s="17" t="s">
        <v>164</v>
      </c>
      <c r="D31" s="75" t="s">
        <v>165</v>
      </c>
      <c r="E31" s="13" t="s">
        <v>161</v>
      </c>
      <c r="F31" s="14">
        <v>1800</v>
      </c>
      <c r="G31" s="14">
        <v>600.96</v>
      </c>
      <c r="H31" s="14">
        <v>300.48</v>
      </c>
      <c r="I31" s="14">
        <v>26.29</v>
      </c>
      <c r="J31" s="14">
        <v>6.01</v>
      </c>
      <c r="K31" s="14">
        <f t="shared" si="0"/>
        <v>2733.74</v>
      </c>
      <c r="L31" s="29"/>
      <c r="N31">
        <f>VLOOKUP(D31,[1]新增!$C:$Q,15,0)</f>
        <v>0</v>
      </c>
      <c r="P31" t="str">
        <f>VLOOKUP(D31,[6]Sheet1!$D:$H,5,0)</f>
        <v>在岗</v>
      </c>
      <c r="T31">
        <f>VLOOKUP(D31,[7]Sheet1!$D:$H,5,0)</f>
        <v>1800</v>
      </c>
      <c r="U31">
        <f>VLOOKUP(D31,[7]Sheet1!$D:$I,6,0)</f>
        <v>600.96</v>
      </c>
      <c r="V31">
        <f>VLOOKUP(D31,[7]Sheet1!$D:$J,7,0)</f>
        <v>300.48</v>
      </c>
      <c r="W31">
        <f>VLOOKUP(D31,[7]Sheet1!$D:$L,9,0)</f>
        <v>26.29</v>
      </c>
      <c r="X31">
        <f>VLOOKUP(D31,[7]Sheet1!$D:$L,8,0)</f>
        <v>6.01</v>
      </c>
      <c r="Y31">
        <f>VLOOKUP(D31,[7]Sheet1!$D:$M,10,0)</f>
        <v>2733.74</v>
      </c>
      <c r="AH31">
        <v>1800</v>
      </c>
      <c r="AI31">
        <v>600.96</v>
      </c>
      <c r="AJ31">
        <v>300.48</v>
      </c>
      <c r="AK31">
        <v>26.29</v>
      </c>
      <c r="AL31">
        <v>6.01</v>
      </c>
      <c r="AM31">
        <f t="shared" si="1"/>
        <v>2733.74</v>
      </c>
      <c r="AO31" t="b">
        <f t="shared" si="2"/>
        <v>1</v>
      </c>
    </row>
    <row r="32" ht="46" hidden="1" customHeight="1" spans="1:41">
      <c r="A32" s="11">
        <v>28</v>
      </c>
      <c r="B32" s="12" t="s">
        <v>107</v>
      </c>
      <c r="C32" s="18" t="s">
        <v>166</v>
      </c>
      <c r="D32" s="76" t="s">
        <v>167</v>
      </c>
      <c r="E32" s="13" t="s">
        <v>161</v>
      </c>
      <c r="F32" s="14">
        <v>1800</v>
      </c>
      <c r="G32" s="14">
        <v>600.96</v>
      </c>
      <c r="H32" s="14">
        <v>300.48</v>
      </c>
      <c r="I32" s="14">
        <v>26.29</v>
      </c>
      <c r="J32" s="14">
        <v>6.01</v>
      </c>
      <c r="K32" s="14">
        <f t="shared" si="0"/>
        <v>2733.74</v>
      </c>
      <c r="L32" s="29"/>
      <c r="N32">
        <f>VLOOKUP(D32,[1]新增!$C:$Q,15,0)</f>
        <v>0</v>
      </c>
      <c r="P32" t="str">
        <f>VLOOKUP(D32,[6]Sheet1!$D:$H,5,0)</f>
        <v>在岗</v>
      </c>
      <c r="T32">
        <f>VLOOKUP(D32,[7]Sheet1!$D:$H,5,0)</f>
        <v>1800</v>
      </c>
      <c r="U32">
        <f>VLOOKUP(D32,[7]Sheet1!$D:$I,6,0)</f>
        <v>600.96</v>
      </c>
      <c r="V32">
        <f>VLOOKUP(D32,[7]Sheet1!$D:$J,7,0)</f>
        <v>300.48</v>
      </c>
      <c r="W32">
        <f>VLOOKUP(D32,[7]Sheet1!$D:$L,9,0)</f>
        <v>26.29</v>
      </c>
      <c r="X32">
        <f>VLOOKUP(D32,[7]Sheet1!$D:$L,8,0)</f>
        <v>6.01</v>
      </c>
      <c r="Y32">
        <f>VLOOKUP(D32,[7]Sheet1!$D:$M,10,0)</f>
        <v>2733.74</v>
      </c>
      <c r="AH32">
        <v>1800</v>
      </c>
      <c r="AI32">
        <v>600.96</v>
      </c>
      <c r="AJ32">
        <v>300.48</v>
      </c>
      <c r="AK32">
        <v>26.29</v>
      </c>
      <c r="AL32">
        <v>6.01</v>
      </c>
      <c r="AM32">
        <f t="shared" si="1"/>
        <v>2733.74</v>
      </c>
      <c r="AO32" t="b">
        <f t="shared" si="2"/>
        <v>1</v>
      </c>
    </row>
    <row r="33" ht="46" hidden="1" customHeight="1" spans="1:41">
      <c r="A33" s="11">
        <v>29</v>
      </c>
      <c r="B33" s="12" t="s">
        <v>107</v>
      </c>
      <c r="C33" s="18" t="s">
        <v>168</v>
      </c>
      <c r="D33" s="11" t="s">
        <v>169</v>
      </c>
      <c r="E33" s="13" t="s">
        <v>161</v>
      </c>
      <c r="F33" s="14">
        <v>1800</v>
      </c>
      <c r="G33" s="14">
        <v>600.96</v>
      </c>
      <c r="H33" s="14">
        <v>300.48</v>
      </c>
      <c r="I33" s="14">
        <v>26.29</v>
      </c>
      <c r="J33" s="14">
        <v>6.01</v>
      </c>
      <c r="K33" s="14">
        <f t="shared" si="0"/>
        <v>2733.74</v>
      </c>
      <c r="L33" s="29"/>
      <c r="N33">
        <f>VLOOKUP(D33,[1]新增!$C:$Q,15,0)</f>
        <v>0</v>
      </c>
      <c r="P33" t="str">
        <f>VLOOKUP(D33,[6]Sheet1!$D:$H,5,0)</f>
        <v>在岗</v>
      </c>
      <c r="T33">
        <f>VLOOKUP(D33,[7]Sheet1!$D:$H,5,0)</f>
        <v>1800</v>
      </c>
      <c r="U33">
        <f>VLOOKUP(D33,[7]Sheet1!$D:$I,6,0)</f>
        <v>600.96</v>
      </c>
      <c r="V33">
        <f>VLOOKUP(D33,[7]Sheet1!$D:$J,7,0)</f>
        <v>300.48</v>
      </c>
      <c r="W33">
        <f>VLOOKUP(D33,[7]Sheet1!$D:$L,9,0)</f>
        <v>26.29</v>
      </c>
      <c r="X33">
        <f>VLOOKUP(D33,[7]Sheet1!$D:$L,8,0)</f>
        <v>6.01</v>
      </c>
      <c r="Y33">
        <f>VLOOKUP(D33,[7]Sheet1!$D:$M,10,0)</f>
        <v>2733.74</v>
      </c>
      <c r="AH33">
        <v>1800</v>
      </c>
      <c r="AI33">
        <v>600.96</v>
      </c>
      <c r="AJ33">
        <v>300.48</v>
      </c>
      <c r="AK33">
        <v>26.29</v>
      </c>
      <c r="AL33">
        <v>6.01</v>
      </c>
      <c r="AM33">
        <f t="shared" si="1"/>
        <v>2733.74</v>
      </c>
      <c r="AO33" t="b">
        <f t="shared" si="2"/>
        <v>1</v>
      </c>
    </row>
    <row r="34" ht="46" hidden="1" customHeight="1" spans="1:41">
      <c r="A34" s="11">
        <v>30</v>
      </c>
      <c r="B34" s="12" t="s">
        <v>107</v>
      </c>
      <c r="C34" s="18" t="s">
        <v>170</v>
      </c>
      <c r="D34" s="76" t="s">
        <v>171</v>
      </c>
      <c r="E34" s="13" t="s">
        <v>161</v>
      </c>
      <c r="F34" s="14">
        <v>1800</v>
      </c>
      <c r="G34" s="14">
        <v>600.96</v>
      </c>
      <c r="H34" s="14">
        <v>300.48</v>
      </c>
      <c r="I34" s="14">
        <v>26.29</v>
      </c>
      <c r="J34" s="14">
        <v>6.01</v>
      </c>
      <c r="K34" s="14">
        <f t="shared" si="0"/>
        <v>2733.74</v>
      </c>
      <c r="L34" s="29"/>
      <c r="N34">
        <f>VLOOKUP(D34,[1]新增!$C:$Q,15,0)</f>
        <v>0</v>
      </c>
      <c r="P34" t="str">
        <f>VLOOKUP(D34,[6]Sheet1!$D:$H,5,0)</f>
        <v>在岗</v>
      </c>
      <c r="T34">
        <f>VLOOKUP(D34,[7]Sheet1!$D:$H,5,0)</f>
        <v>1800</v>
      </c>
      <c r="U34">
        <f>VLOOKUP(D34,[7]Sheet1!$D:$I,6,0)</f>
        <v>600.96</v>
      </c>
      <c r="V34">
        <f>VLOOKUP(D34,[7]Sheet1!$D:$J,7,0)</f>
        <v>300.48</v>
      </c>
      <c r="W34">
        <f>VLOOKUP(D34,[7]Sheet1!$D:$L,9,0)</f>
        <v>26.29</v>
      </c>
      <c r="X34">
        <f>VLOOKUP(D34,[7]Sheet1!$D:$L,8,0)</f>
        <v>6.01</v>
      </c>
      <c r="Y34">
        <f>VLOOKUP(D34,[7]Sheet1!$D:$M,10,0)</f>
        <v>2733.74</v>
      </c>
      <c r="AH34">
        <v>1800</v>
      </c>
      <c r="AI34">
        <v>600.96</v>
      </c>
      <c r="AJ34">
        <v>300.48</v>
      </c>
      <c r="AK34">
        <v>26.29</v>
      </c>
      <c r="AL34">
        <v>6.01</v>
      </c>
      <c r="AM34">
        <f t="shared" si="1"/>
        <v>2733.74</v>
      </c>
      <c r="AO34" t="b">
        <f t="shared" si="2"/>
        <v>1</v>
      </c>
    </row>
    <row r="35" ht="46" hidden="1" customHeight="1" spans="1:41">
      <c r="A35" s="11">
        <v>31</v>
      </c>
      <c r="B35" s="12" t="s">
        <v>107</v>
      </c>
      <c r="C35" s="18" t="s">
        <v>172</v>
      </c>
      <c r="D35" s="76" t="s">
        <v>173</v>
      </c>
      <c r="E35" s="13" t="s">
        <v>161</v>
      </c>
      <c r="F35" s="14">
        <v>1800</v>
      </c>
      <c r="G35" s="14">
        <v>600.96</v>
      </c>
      <c r="H35" s="14">
        <v>300.48</v>
      </c>
      <c r="I35" s="14">
        <v>26.29</v>
      </c>
      <c r="J35" s="14">
        <v>6.01</v>
      </c>
      <c r="K35" s="14">
        <f t="shared" si="0"/>
        <v>2733.74</v>
      </c>
      <c r="L35" s="29"/>
      <c r="N35">
        <f>VLOOKUP(D35,[1]新增!$C:$Q,15,0)</f>
        <v>0</v>
      </c>
      <c r="P35" t="str">
        <f>VLOOKUP(D35,[6]Sheet1!$D:$H,5,0)</f>
        <v>在岗</v>
      </c>
      <c r="T35">
        <f>VLOOKUP(D35,[7]Sheet1!$D:$H,5,0)</f>
        <v>1800</v>
      </c>
      <c r="U35">
        <f>VLOOKUP(D35,[7]Sheet1!$D:$I,6,0)</f>
        <v>600.96</v>
      </c>
      <c r="V35">
        <f>VLOOKUP(D35,[7]Sheet1!$D:$J,7,0)</f>
        <v>300.48</v>
      </c>
      <c r="W35">
        <f>VLOOKUP(D35,[7]Sheet1!$D:$L,9,0)</f>
        <v>26.29</v>
      </c>
      <c r="X35">
        <f>VLOOKUP(D35,[7]Sheet1!$D:$L,8,0)</f>
        <v>6.01</v>
      </c>
      <c r="Y35">
        <f>VLOOKUP(D35,[7]Sheet1!$D:$M,10,0)</f>
        <v>2733.74</v>
      </c>
      <c r="AH35">
        <v>1800</v>
      </c>
      <c r="AI35">
        <v>600.96</v>
      </c>
      <c r="AJ35">
        <v>300.48</v>
      </c>
      <c r="AK35">
        <v>26.29</v>
      </c>
      <c r="AL35">
        <v>6.01</v>
      </c>
      <c r="AM35">
        <f t="shared" si="1"/>
        <v>2733.74</v>
      </c>
      <c r="AO35" t="b">
        <f t="shared" si="2"/>
        <v>1</v>
      </c>
    </row>
    <row r="36" ht="46" hidden="1" customHeight="1" spans="1:41">
      <c r="A36" s="11">
        <v>32</v>
      </c>
      <c r="B36" s="12" t="s">
        <v>107</v>
      </c>
      <c r="C36" s="18" t="s">
        <v>174</v>
      </c>
      <c r="D36" s="76" t="s">
        <v>175</v>
      </c>
      <c r="E36" s="13" t="s">
        <v>161</v>
      </c>
      <c r="F36" s="14">
        <v>1800</v>
      </c>
      <c r="G36" s="14">
        <v>600.96</v>
      </c>
      <c r="H36" s="14">
        <v>300.48</v>
      </c>
      <c r="I36" s="14">
        <v>26.29</v>
      </c>
      <c r="J36" s="14">
        <v>6.01</v>
      </c>
      <c r="K36" s="14">
        <f t="shared" si="0"/>
        <v>2733.74</v>
      </c>
      <c r="L36" s="29"/>
      <c r="N36">
        <f>VLOOKUP(D36,[1]新增!$C:$Q,15,0)</f>
        <v>0</v>
      </c>
      <c r="P36" t="str">
        <f>VLOOKUP(D36,[6]Sheet1!$D:$H,5,0)</f>
        <v>在岗</v>
      </c>
      <c r="T36">
        <f>VLOOKUP(D36,[7]Sheet1!$D:$H,5,0)</f>
        <v>1800</v>
      </c>
      <c r="U36">
        <f>VLOOKUP(D36,[7]Sheet1!$D:$I,6,0)</f>
        <v>600.96</v>
      </c>
      <c r="V36">
        <f>VLOOKUP(D36,[7]Sheet1!$D:$J,7,0)</f>
        <v>300.48</v>
      </c>
      <c r="W36">
        <f>VLOOKUP(D36,[7]Sheet1!$D:$L,9,0)</f>
        <v>26.29</v>
      </c>
      <c r="X36">
        <f>VLOOKUP(D36,[7]Sheet1!$D:$L,8,0)</f>
        <v>6.01</v>
      </c>
      <c r="Y36">
        <f>VLOOKUP(D36,[7]Sheet1!$D:$M,10,0)</f>
        <v>2733.74</v>
      </c>
      <c r="AH36">
        <v>1800</v>
      </c>
      <c r="AI36">
        <v>600.96</v>
      </c>
      <c r="AJ36">
        <v>300.48</v>
      </c>
      <c r="AK36">
        <v>26.29</v>
      </c>
      <c r="AL36">
        <v>6.01</v>
      </c>
      <c r="AM36">
        <f t="shared" si="1"/>
        <v>2733.74</v>
      </c>
      <c r="AO36" t="b">
        <f t="shared" si="2"/>
        <v>1</v>
      </c>
    </row>
    <row r="37" ht="46" hidden="1" customHeight="1" spans="1:41">
      <c r="A37" s="11">
        <v>33</v>
      </c>
      <c r="B37" s="12" t="s">
        <v>107</v>
      </c>
      <c r="C37" s="18" t="s">
        <v>176</v>
      </c>
      <c r="D37" s="11" t="s">
        <v>177</v>
      </c>
      <c r="E37" s="13" t="s">
        <v>161</v>
      </c>
      <c r="F37" s="14">
        <v>1800</v>
      </c>
      <c r="G37" s="14">
        <v>600.96</v>
      </c>
      <c r="H37" s="14">
        <v>300.48</v>
      </c>
      <c r="I37" s="14">
        <v>26.29</v>
      </c>
      <c r="J37" s="14">
        <v>6.01</v>
      </c>
      <c r="K37" s="14">
        <f t="shared" si="0"/>
        <v>2733.74</v>
      </c>
      <c r="L37" s="29"/>
      <c r="N37">
        <f>VLOOKUP(D37,[1]新增!$C:$Q,15,0)</f>
        <v>0</v>
      </c>
      <c r="P37" t="str">
        <f>VLOOKUP(D37,[6]Sheet1!$D:$H,5,0)</f>
        <v>在岗</v>
      </c>
      <c r="T37">
        <f>VLOOKUP(D37,[7]Sheet1!$D:$H,5,0)</f>
        <v>1800</v>
      </c>
      <c r="U37">
        <f>VLOOKUP(D37,[7]Sheet1!$D:$I,6,0)</f>
        <v>600.96</v>
      </c>
      <c r="V37">
        <f>VLOOKUP(D37,[7]Sheet1!$D:$J,7,0)</f>
        <v>300.48</v>
      </c>
      <c r="W37">
        <f>VLOOKUP(D37,[7]Sheet1!$D:$L,9,0)</f>
        <v>26.29</v>
      </c>
      <c r="X37">
        <f>VLOOKUP(D37,[7]Sheet1!$D:$L,8,0)</f>
        <v>6.01</v>
      </c>
      <c r="Y37">
        <f>VLOOKUP(D37,[7]Sheet1!$D:$M,10,0)</f>
        <v>2733.74</v>
      </c>
      <c r="AH37">
        <v>1800</v>
      </c>
      <c r="AI37">
        <v>600.96</v>
      </c>
      <c r="AJ37">
        <v>300.48</v>
      </c>
      <c r="AK37">
        <v>26.29</v>
      </c>
      <c r="AL37">
        <v>6.01</v>
      </c>
      <c r="AM37">
        <f t="shared" si="1"/>
        <v>2733.74</v>
      </c>
      <c r="AO37" t="b">
        <f t="shared" si="2"/>
        <v>1</v>
      </c>
    </row>
    <row r="38" ht="46" hidden="1" customHeight="1" spans="1:41">
      <c r="A38" s="11">
        <v>34</v>
      </c>
      <c r="B38" s="12" t="s">
        <v>107</v>
      </c>
      <c r="C38" s="18" t="s">
        <v>178</v>
      </c>
      <c r="D38" s="76" t="s">
        <v>179</v>
      </c>
      <c r="E38" s="13" t="s">
        <v>161</v>
      </c>
      <c r="F38" s="14">
        <v>1800</v>
      </c>
      <c r="G38" s="14">
        <v>600.96</v>
      </c>
      <c r="H38" s="14">
        <v>300.48</v>
      </c>
      <c r="I38" s="14">
        <v>26.29</v>
      </c>
      <c r="J38" s="14">
        <v>6.01</v>
      </c>
      <c r="K38" s="14">
        <f t="shared" si="0"/>
        <v>2733.74</v>
      </c>
      <c r="L38" s="29"/>
      <c r="N38">
        <f>VLOOKUP(D38,[1]新增!$C:$Q,15,0)</f>
        <v>0</v>
      </c>
      <c r="P38" t="str">
        <f>VLOOKUP(D38,[6]Sheet1!$D:$H,5,0)</f>
        <v>在岗</v>
      </c>
      <c r="T38">
        <f>VLOOKUP(D38,[7]Sheet1!$D:$H,5,0)</f>
        <v>1800</v>
      </c>
      <c r="U38">
        <f>VLOOKUP(D38,[7]Sheet1!$D:$I,6,0)</f>
        <v>600.96</v>
      </c>
      <c r="V38">
        <f>VLOOKUP(D38,[7]Sheet1!$D:$J,7,0)</f>
        <v>300.48</v>
      </c>
      <c r="W38">
        <f>VLOOKUP(D38,[7]Sheet1!$D:$L,9,0)</f>
        <v>26.29</v>
      </c>
      <c r="X38">
        <f>VLOOKUP(D38,[7]Sheet1!$D:$L,8,0)</f>
        <v>6.01</v>
      </c>
      <c r="Y38">
        <f>VLOOKUP(D38,[7]Sheet1!$D:$M,10,0)</f>
        <v>2733.74</v>
      </c>
      <c r="AH38">
        <v>1800</v>
      </c>
      <c r="AI38">
        <v>600.96</v>
      </c>
      <c r="AJ38">
        <v>300.48</v>
      </c>
      <c r="AK38">
        <v>26.29</v>
      </c>
      <c r="AL38">
        <v>6.01</v>
      </c>
      <c r="AM38">
        <f t="shared" si="1"/>
        <v>2733.74</v>
      </c>
      <c r="AO38" t="b">
        <f t="shared" si="2"/>
        <v>1</v>
      </c>
    </row>
    <row r="39" ht="46" hidden="1" customHeight="1" spans="1:41">
      <c r="A39" s="11">
        <v>35</v>
      </c>
      <c r="B39" s="12" t="s">
        <v>107</v>
      </c>
      <c r="C39" s="17" t="s">
        <v>180</v>
      </c>
      <c r="D39" s="75" t="s">
        <v>181</v>
      </c>
      <c r="E39" s="13" t="s">
        <v>161</v>
      </c>
      <c r="F39" s="14">
        <v>1800</v>
      </c>
      <c r="G39" s="14">
        <v>600.96</v>
      </c>
      <c r="H39" s="14">
        <v>300.48</v>
      </c>
      <c r="I39" s="14">
        <v>26.29</v>
      </c>
      <c r="J39" s="14">
        <v>6.01</v>
      </c>
      <c r="K39" s="14">
        <f t="shared" si="0"/>
        <v>2733.74</v>
      </c>
      <c r="L39" s="29"/>
      <c r="N39">
        <f>VLOOKUP(D39,[1]新增!$C:$Q,15,0)</f>
        <v>20251007</v>
      </c>
      <c r="P39" t="str">
        <f>VLOOKUP(D39,[6]Sheet1!$D:$H,5,0)</f>
        <v>在岗</v>
      </c>
      <c r="T39">
        <f>VLOOKUP(D39,[7]Sheet1!$D:$H,5,0)</f>
        <v>1800</v>
      </c>
      <c r="U39">
        <f>VLOOKUP(D39,[7]Sheet1!$D:$I,6,0)</f>
        <v>600.96</v>
      </c>
      <c r="V39">
        <f>VLOOKUP(D39,[7]Sheet1!$D:$J,7,0)</f>
        <v>300.48</v>
      </c>
      <c r="W39">
        <f>VLOOKUP(D39,[7]Sheet1!$D:$L,9,0)</f>
        <v>26.29</v>
      </c>
      <c r="X39">
        <f>VLOOKUP(D39,[7]Sheet1!$D:$L,8,0)</f>
        <v>6.01</v>
      </c>
      <c r="Y39">
        <f>VLOOKUP(D39,[7]Sheet1!$D:$M,10,0)</f>
        <v>2733.74</v>
      </c>
      <c r="AH39">
        <v>1800</v>
      </c>
      <c r="AI39">
        <v>600.96</v>
      </c>
      <c r="AJ39">
        <v>300.48</v>
      </c>
      <c r="AK39">
        <v>26.29</v>
      </c>
      <c r="AL39">
        <v>6.01</v>
      </c>
      <c r="AM39">
        <f t="shared" si="1"/>
        <v>2733.74</v>
      </c>
      <c r="AO39" t="b">
        <f t="shared" si="2"/>
        <v>1</v>
      </c>
    </row>
    <row r="40" ht="46" hidden="1" customHeight="1" spans="1:25">
      <c r="A40" s="11">
        <v>36</v>
      </c>
      <c r="B40" s="12" t="s">
        <v>107</v>
      </c>
      <c r="C40" s="11" t="s">
        <v>182</v>
      </c>
      <c r="D40" s="11" t="s">
        <v>183</v>
      </c>
      <c r="E40" s="13" t="s">
        <v>161</v>
      </c>
      <c r="F40" s="14"/>
      <c r="G40" s="14"/>
      <c r="H40" s="14"/>
      <c r="I40" s="14"/>
      <c r="J40" s="14"/>
      <c r="K40" s="14"/>
      <c r="L40" s="29"/>
      <c r="N40">
        <f>VLOOKUP(D40,[1]新增!$C:$Q,15,0)</f>
        <v>20250324</v>
      </c>
      <c r="P40" t="s">
        <v>111</v>
      </c>
      <c r="T40" t="e">
        <f>VLOOKUP(D40,[7]Sheet1!$D:$H,5,0)</f>
        <v>#N/A</v>
      </c>
      <c r="U40" t="e">
        <f>VLOOKUP(D40,[7]Sheet1!$D:$I,6,0)</f>
        <v>#N/A</v>
      </c>
      <c r="V40" t="e">
        <f>VLOOKUP(D40,[7]Sheet1!$D:$J,7,0)</f>
        <v>#N/A</v>
      </c>
      <c r="W40" t="e">
        <f>VLOOKUP(D40,[7]Sheet1!$D:$L,9,0)</f>
        <v>#N/A</v>
      </c>
      <c r="X40" t="e">
        <f>VLOOKUP(D40,[7]Sheet1!$D:$L,8,0)</f>
        <v>#N/A</v>
      </c>
      <c r="Y40" t="e">
        <f>VLOOKUP(D40,[7]Sheet1!$D:$M,10,0)</f>
        <v>#N/A</v>
      </c>
    </row>
    <row r="41" ht="46" hidden="1" customHeight="1" spans="1:41">
      <c r="A41" s="11">
        <v>37</v>
      </c>
      <c r="B41" s="12" t="s">
        <v>107</v>
      </c>
      <c r="C41" s="18" t="s">
        <v>184</v>
      </c>
      <c r="D41" s="11" t="s">
        <v>185</v>
      </c>
      <c r="E41" s="13" t="s">
        <v>161</v>
      </c>
      <c r="F41" s="14">
        <v>1800</v>
      </c>
      <c r="G41" s="14">
        <v>600.96</v>
      </c>
      <c r="H41" s="14">
        <v>300.48</v>
      </c>
      <c r="I41" s="14">
        <v>26.29</v>
      </c>
      <c r="J41" s="14">
        <v>6.01</v>
      </c>
      <c r="K41" s="14">
        <f t="shared" ref="K41:K48" si="3">SUM(F41:J41)</f>
        <v>2733.74</v>
      </c>
      <c r="L41" s="29"/>
      <c r="N41">
        <f>VLOOKUP(D41,[1]新增!$C:$Q,15,0)</f>
        <v>0</v>
      </c>
      <c r="P41" t="str">
        <f>VLOOKUP(D41,[6]Sheet1!$D:$H,5,0)</f>
        <v>在岗</v>
      </c>
      <c r="T41">
        <f>VLOOKUP(D41,[7]Sheet1!$D:$H,5,0)</f>
        <v>1800</v>
      </c>
      <c r="U41">
        <f>VLOOKUP(D41,[7]Sheet1!$D:$I,6,0)</f>
        <v>600.96</v>
      </c>
      <c r="V41">
        <f>VLOOKUP(D41,[7]Sheet1!$D:$J,7,0)</f>
        <v>300.48</v>
      </c>
      <c r="W41">
        <f>VLOOKUP(D41,[7]Sheet1!$D:$L,9,0)</f>
        <v>26.29</v>
      </c>
      <c r="X41">
        <f>VLOOKUP(D41,[7]Sheet1!$D:$L,8,0)</f>
        <v>6.01</v>
      </c>
      <c r="Y41">
        <f>VLOOKUP(D41,[7]Sheet1!$D:$M,10,0)</f>
        <v>2733.74</v>
      </c>
      <c r="AH41">
        <v>1800</v>
      </c>
      <c r="AI41">
        <v>600.96</v>
      </c>
      <c r="AJ41">
        <v>300.48</v>
      </c>
      <c r="AK41">
        <v>26.29</v>
      </c>
      <c r="AL41">
        <v>6.01</v>
      </c>
      <c r="AM41">
        <f t="shared" ref="AM41:AM48" si="4">SUM(AH41:AL41)</f>
        <v>2733.74</v>
      </c>
      <c r="AO41" t="b">
        <f t="shared" ref="AO41:AO48" si="5">Y41=AM41</f>
        <v>1</v>
      </c>
    </row>
    <row r="42" ht="46" hidden="1" customHeight="1" spans="1:41">
      <c r="A42" s="11">
        <v>38</v>
      </c>
      <c r="B42" s="12" t="s">
        <v>107</v>
      </c>
      <c r="C42" s="18" t="s">
        <v>186</v>
      </c>
      <c r="D42" s="76" t="s">
        <v>187</v>
      </c>
      <c r="E42" s="13" t="s">
        <v>161</v>
      </c>
      <c r="F42" s="14">
        <v>1800</v>
      </c>
      <c r="G42" s="14">
        <v>600.96</v>
      </c>
      <c r="H42" s="14">
        <v>300.48</v>
      </c>
      <c r="I42" s="14">
        <v>26.29</v>
      </c>
      <c r="J42" s="14">
        <v>6.01</v>
      </c>
      <c r="K42" s="14">
        <f t="shared" si="3"/>
        <v>2733.74</v>
      </c>
      <c r="L42" s="29"/>
      <c r="N42">
        <f>VLOOKUP(D42,[1]新增!$C:$Q,15,0)</f>
        <v>0</v>
      </c>
      <c r="P42" t="str">
        <f>VLOOKUP(D42,[6]Sheet1!$D:$H,5,0)</f>
        <v>在岗</v>
      </c>
      <c r="T42">
        <f>VLOOKUP(D42,[7]Sheet1!$D:$H,5,0)</f>
        <v>1800</v>
      </c>
      <c r="U42">
        <f>VLOOKUP(D42,[7]Sheet1!$D:$I,6,0)</f>
        <v>600.96</v>
      </c>
      <c r="V42">
        <f>VLOOKUP(D42,[7]Sheet1!$D:$J,7,0)</f>
        <v>300.48</v>
      </c>
      <c r="W42">
        <f>VLOOKUP(D42,[7]Sheet1!$D:$L,9,0)</f>
        <v>26.29</v>
      </c>
      <c r="X42">
        <f>VLOOKUP(D42,[7]Sheet1!$D:$L,8,0)</f>
        <v>6.01</v>
      </c>
      <c r="Y42">
        <f>VLOOKUP(D42,[7]Sheet1!$D:$M,10,0)</f>
        <v>2733.74</v>
      </c>
      <c r="AH42">
        <v>1800</v>
      </c>
      <c r="AI42">
        <v>600.96</v>
      </c>
      <c r="AJ42">
        <v>300.48</v>
      </c>
      <c r="AK42">
        <v>26.29</v>
      </c>
      <c r="AL42">
        <v>6.01</v>
      </c>
      <c r="AM42">
        <f t="shared" si="4"/>
        <v>2733.74</v>
      </c>
      <c r="AO42" t="b">
        <f t="shared" si="5"/>
        <v>1</v>
      </c>
    </row>
    <row r="43" ht="46" hidden="1" customHeight="1" spans="1:41">
      <c r="A43" s="11">
        <v>39</v>
      </c>
      <c r="B43" s="12" t="s">
        <v>107</v>
      </c>
      <c r="C43" s="17" t="s">
        <v>188</v>
      </c>
      <c r="D43" s="75" t="s">
        <v>189</v>
      </c>
      <c r="E43" s="13" t="s">
        <v>161</v>
      </c>
      <c r="F43" s="14">
        <v>1800</v>
      </c>
      <c r="G43" s="14">
        <v>600.96</v>
      </c>
      <c r="H43" s="14">
        <v>300.48</v>
      </c>
      <c r="I43" s="14">
        <v>26.29</v>
      </c>
      <c r="J43" s="14">
        <v>6.01</v>
      </c>
      <c r="K43" s="14">
        <f t="shared" si="3"/>
        <v>2733.74</v>
      </c>
      <c r="L43" s="29"/>
      <c r="N43">
        <f>VLOOKUP(D43,[1]新增!$C:$Q,15,0)</f>
        <v>0</v>
      </c>
      <c r="P43" t="str">
        <f>VLOOKUP(D43,[6]Sheet1!$D:$H,5,0)</f>
        <v>在岗</v>
      </c>
      <c r="T43">
        <f>VLOOKUP(D43,[7]Sheet1!$D:$H,5,0)</f>
        <v>1800</v>
      </c>
      <c r="U43">
        <f>VLOOKUP(D43,[7]Sheet1!$D:$I,6,0)</f>
        <v>600.96</v>
      </c>
      <c r="V43">
        <f>VLOOKUP(D43,[7]Sheet1!$D:$J,7,0)</f>
        <v>300.48</v>
      </c>
      <c r="W43">
        <f>VLOOKUP(D43,[7]Sheet1!$D:$L,9,0)</f>
        <v>26.29</v>
      </c>
      <c r="X43">
        <f>VLOOKUP(D43,[7]Sheet1!$D:$L,8,0)</f>
        <v>6.01</v>
      </c>
      <c r="Y43">
        <f>VLOOKUP(D43,[7]Sheet1!$D:$M,10,0)</f>
        <v>2733.74</v>
      </c>
      <c r="AH43">
        <v>1800</v>
      </c>
      <c r="AI43">
        <v>600.96</v>
      </c>
      <c r="AJ43">
        <v>300.48</v>
      </c>
      <c r="AK43">
        <v>26.29</v>
      </c>
      <c r="AL43">
        <v>6.01</v>
      </c>
      <c r="AM43">
        <f t="shared" si="4"/>
        <v>2733.74</v>
      </c>
      <c r="AO43" t="b">
        <f t="shared" si="5"/>
        <v>1</v>
      </c>
    </row>
    <row r="44" ht="46" hidden="1" customHeight="1" spans="1:41">
      <c r="A44" s="11">
        <v>40</v>
      </c>
      <c r="B44" s="12" t="s">
        <v>107</v>
      </c>
      <c r="C44" s="17" t="s">
        <v>190</v>
      </c>
      <c r="D44" s="75" t="s">
        <v>191</v>
      </c>
      <c r="E44" s="13" t="s">
        <v>161</v>
      </c>
      <c r="F44" s="14">
        <v>1800</v>
      </c>
      <c r="G44" s="14">
        <v>600.96</v>
      </c>
      <c r="H44" s="14">
        <v>300.48</v>
      </c>
      <c r="I44" s="14">
        <v>26.29</v>
      </c>
      <c r="J44" s="14">
        <v>6.01</v>
      </c>
      <c r="K44" s="14">
        <f t="shared" si="3"/>
        <v>2733.74</v>
      </c>
      <c r="L44" s="29"/>
      <c r="N44">
        <f>VLOOKUP(D44,[1]新增!$C:$Q,15,0)</f>
        <v>0</v>
      </c>
      <c r="P44" t="str">
        <f>VLOOKUP(D44,[6]Sheet1!$D:$H,5,0)</f>
        <v>在岗</v>
      </c>
      <c r="T44">
        <f>VLOOKUP(D44,[7]Sheet1!$D:$H,5,0)</f>
        <v>1800</v>
      </c>
      <c r="U44">
        <f>VLOOKUP(D44,[7]Sheet1!$D:$I,6,0)</f>
        <v>600.96</v>
      </c>
      <c r="V44">
        <f>VLOOKUP(D44,[7]Sheet1!$D:$J,7,0)</f>
        <v>300.48</v>
      </c>
      <c r="W44">
        <f>VLOOKUP(D44,[7]Sheet1!$D:$L,9,0)</f>
        <v>26.29</v>
      </c>
      <c r="X44">
        <f>VLOOKUP(D44,[7]Sheet1!$D:$L,8,0)</f>
        <v>6.01</v>
      </c>
      <c r="Y44">
        <f>VLOOKUP(D44,[7]Sheet1!$D:$M,10,0)</f>
        <v>2733.74</v>
      </c>
      <c r="AH44">
        <v>1800</v>
      </c>
      <c r="AI44">
        <v>600.96</v>
      </c>
      <c r="AJ44">
        <v>300.48</v>
      </c>
      <c r="AK44">
        <v>26.29</v>
      </c>
      <c r="AL44">
        <v>6.01</v>
      </c>
      <c r="AM44">
        <f t="shared" si="4"/>
        <v>2733.74</v>
      </c>
      <c r="AO44" t="b">
        <f t="shared" si="5"/>
        <v>1</v>
      </c>
    </row>
    <row r="45" ht="46" hidden="1" customHeight="1" spans="1:41">
      <c r="A45" s="11">
        <v>41</v>
      </c>
      <c r="B45" s="12" t="s">
        <v>107</v>
      </c>
      <c r="C45" s="17" t="s">
        <v>192</v>
      </c>
      <c r="D45" s="16" t="s">
        <v>193</v>
      </c>
      <c r="E45" s="13" t="s">
        <v>161</v>
      </c>
      <c r="F45" s="14">
        <v>1800</v>
      </c>
      <c r="G45" s="14">
        <v>600.96</v>
      </c>
      <c r="H45" s="14">
        <v>300.48</v>
      </c>
      <c r="I45" s="14">
        <v>26.29</v>
      </c>
      <c r="J45" s="14">
        <v>6.01</v>
      </c>
      <c r="K45" s="14">
        <f t="shared" si="3"/>
        <v>2733.74</v>
      </c>
      <c r="L45" s="29"/>
      <c r="N45">
        <f>VLOOKUP(D45,[1]新增!$C:$Q,15,0)</f>
        <v>0</v>
      </c>
      <c r="P45" t="str">
        <f>VLOOKUP(D45,[6]Sheet1!$D:$H,5,0)</f>
        <v>在岗</v>
      </c>
      <c r="T45">
        <f>VLOOKUP(D45,[7]Sheet1!$D:$H,5,0)</f>
        <v>1800</v>
      </c>
      <c r="U45">
        <f>VLOOKUP(D45,[7]Sheet1!$D:$I,6,0)</f>
        <v>600.96</v>
      </c>
      <c r="V45">
        <f>VLOOKUP(D45,[7]Sheet1!$D:$J,7,0)</f>
        <v>300.48</v>
      </c>
      <c r="W45">
        <f>VLOOKUP(D45,[7]Sheet1!$D:$L,9,0)</f>
        <v>26.29</v>
      </c>
      <c r="X45">
        <f>VLOOKUP(D45,[7]Sheet1!$D:$L,8,0)</f>
        <v>6.01</v>
      </c>
      <c r="Y45">
        <f>VLOOKUP(D45,[7]Sheet1!$D:$M,10,0)</f>
        <v>2733.74</v>
      </c>
      <c r="AH45">
        <v>1800</v>
      </c>
      <c r="AI45">
        <v>600.96</v>
      </c>
      <c r="AJ45">
        <v>300.48</v>
      </c>
      <c r="AK45">
        <v>26.29</v>
      </c>
      <c r="AL45">
        <v>6.01</v>
      </c>
      <c r="AM45">
        <f t="shared" si="4"/>
        <v>2733.74</v>
      </c>
      <c r="AO45" t="b">
        <f t="shared" si="5"/>
        <v>1</v>
      </c>
    </row>
    <row r="46" ht="46" hidden="1" customHeight="1" spans="1:41">
      <c r="A46" s="11">
        <v>42</v>
      </c>
      <c r="B46" s="12" t="s">
        <v>107</v>
      </c>
      <c r="C46" s="19" t="s">
        <v>194</v>
      </c>
      <c r="D46" s="11" t="s">
        <v>195</v>
      </c>
      <c r="E46" s="20" t="s">
        <v>196</v>
      </c>
      <c r="F46" s="14">
        <v>1800</v>
      </c>
      <c r="G46" s="14">
        <v>600.96</v>
      </c>
      <c r="H46" s="14">
        <v>300.48</v>
      </c>
      <c r="I46" s="14">
        <v>26.29</v>
      </c>
      <c r="J46" s="14">
        <v>6.01</v>
      </c>
      <c r="K46" s="14">
        <f t="shared" si="3"/>
        <v>2733.74</v>
      </c>
      <c r="L46" s="28"/>
      <c r="N46" t="str">
        <f>VLOOKUP(D46,[2]新增名单!$C:$M,11,0)</f>
        <v>可用至2025年4月</v>
      </c>
      <c r="P46" t="str">
        <f>VLOOKUP(D46,[6]Sheet1!$D:$H,5,0)</f>
        <v>在岗</v>
      </c>
      <c r="T46">
        <f>VLOOKUP(D46,[7]Sheet1!$D:$H,5,0)</f>
        <v>1800</v>
      </c>
      <c r="U46">
        <f>VLOOKUP(D46,[7]Sheet1!$D:$I,6,0)</f>
        <v>600.96</v>
      </c>
      <c r="V46">
        <f>VLOOKUP(D46,[7]Sheet1!$D:$J,7,0)</f>
        <v>300.48</v>
      </c>
      <c r="W46">
        <f>VLOOKUP(D46,[7]Sheet1!$D:$L,9,0)</f>
        <v>26.29</v>
      </c>
      <c r="X46">
        <f>VLOOKUP(D46,[7]Sheet1!$D:$L,8,0)</f>
        <v>6.01</v>
      </c>
      <c r="Y46">
        <f>VLOOKUP(D46,[7]Sheet1!$D:$M,10,0)</f>
        <v>2733.74</v>
      </c>
      <c r="AH46">
        <v>1800</v>
      </c>
      <c r="AI46">
        <v>600.96</v>
      </c>
      <c r="AJ46">
        <v>300.48</v>
      </c>
      <c r="AK46">
        <v>26.29</v>
      </c>
      <c r="AL46">
        <v>6.01</v>
      </c>
      <c r="AM46">
        <f t="shared" si="4"/>
        <v>2733.74</v>
      </c>
      <c r="AO46" t="b">
        <f t="shared" si="5"/>
        <v>1</v>
      </c>
    </row>
    <row r="47" ht="46" hidden="1" customHeight="1" spans="1:41">
      <c r="A47" s="11">
        <v>43</v>
      </c>
      <c r="B47" s="12" t="s">
        <v>107</v>
      </c>
      <c r="C47" s="18" t="s">
        <v>197</v>
      </c>
      <c r="D47" s="76" t="s">
        <v>198</v>
      </c>
      <c r="E47" s="20" t="s">
        <v>199</v>
      </c>
      <c r="F47" s="14">
        <v>1800</v>
      </c>
      <c r="G47" s="14">
        <v>600.96</v>
      </c>
      <c r="H47" s="14">
        <v>300.48</v>
      </c>
      <c r="I47" s="14">
        <v>26.29</v>
      </c>
      <c r="J47" s="14">
        <v>6.01</v>
      </c>
      <c r="K47" s="14">
        <f t="shared" si="3"/>
        <v>2733.74</v>
      </c>
      <c r="L47" s="28"/>
      <c r="N47" t="str">
        <f>VLOOKUP(D47,[2]新增名单!$C:$M,11,0)</f>
        <v>二次安置</v>
      </c>
      <c r="P47" t="str">
        <f>VLOOKUP(D47,[6]Sheet1!$D:$H,5,0)</f>
        <v>在岗</v>
      </c>
      <c r="T47">
        <f>VLOOKUP(D47,[7]Sheet1!$D:$H,5,0)</f>
        <v>1800</v>
      </c>
      <c r="U47">
        <f>VLOOKUP(D47,[7]Sheet1!$D:$I,6,0)</f>
        <v>600.96</v>
      </c>
      <c r="V47">
        <f>VLOOKUP(D47,[7]Sheet1!$D:$J,7,0)</f>
        <v>300.48</v>
      </c>
      <c r="W47">
        <f>VLOOKUP(D47,[7]Sheet1!$D:$L,9,0)</f>
        <v>26.29</v>
      </c>
      <c r="X47">
        <f>VLOOKUP(D47,[7]Sheet1!$D:$L,8,0)</f>
        <v>6.01</v>
      </c>
      <c r="Y47">
        <f>VLOOKUP(D47,[7]Sheet1!$D:$M,10,0)</f>
        <v>2733.74</v>
      </c>
      <c r="AH47">
        <v>1800</v>
      </c>
      <c r="AI47">
        <v>600.96</v>
      </c>
      <c r="AJ47">
        <v>300.48</v>
      </c>
      <c r="AK47">
        <v>26.29</v>
      </c>
      <c r="AL47">
        <v>6.01</v>
      </c>
      <c r="AM47">
        <f t="shared" si="4"/>
        <v>2733.74</v>
      </c>
      <c r="AO47" t="b">
        <f t="shared" si="5"/>
        <v>1</v>
      </c>
    </row>
    <row r="48" ht="46" hidden="1" customHeight="1" spans="1:41">
      <c r="A48" s="11">
        <v>44</v>
      </c>
      <c r="B48" s="12" t="s">
        <v>107</v>
      </c>
      <c r="C48" s="18" t="s">
        <v>200</v>
      </c>
      <c r="D48" s="11" t="s">
        <v>201</v>
      </c>
      <c r="E48" s="20" t="s">
        <v>202</v>
      </c>
      <c r="F48" s="14">
        <v>1800</v>
      </c>
      <c r="G48" s="14">
        <v>600.96</v>
      </c>
      <c r="H48" s="14">
        <v>300.48</v>
      </c>
      <c r="I48" s="14">
        <v>26.29</v>
      </c>
      <c r="J48" s="14">
        <v>6.01</v>
      </c>
      <c r="K48" s="14">
        <f t="shared" si="3"/>
        <v>2733.74</v>
      </c>
      <c r="L48" s="28"/>
      <c r="N48" t="str">
        <f>VLOOKUP(D48,[2]新增名单!$C:$M,11,0)</f>
        <v>可用至2026年11月</v>
      </c>
      <c r="P48" t="str">
        <f>VLOOKUP(D48,[6]Sheet1!$D:$H,5,0)</f>
        <v>在岗</v>
      </c>
      <c r="T48">
        <f>VLOOKUP(D48,[7]Sheet1!$D:$H,5,0)</f>
        <v>1800</v>
      </c>
      <c r="U48">
        <f>VLOOKUP(D48,[7]Sheet1!$D:$I,6,0)</f>
        <v>600.96</v>
      </c>
      <c r="V48">
        <f>VLOOKUP(D48,[7]Sheet1!$D:$J,7,0)</f>
        <v>300.48</v>
      </c>
      <c r="W48">
        <f>VLOOKUP(D48,[7]Sheet1!$D:$L,9,0)</f>
        <v>26.29</v>
      </c>
      <c r="X48">
        <f>VLOOKUP(D48,[7]Sheet1!$D:$L,8,0)</f>
        <v>6.01</v>
      </c>
      <c r="Y48">
        <f>VLOOKUP(D48,[7]Sheet1!$D:$M,10,0)</f>
        <v>2733.74</v>
      </c>
      <c r="AH48">
        <v>1800</v>
      </c>
      <c r="AI48">
        <v>600.96</v>
      </c>
      <c r="AJ48">
        <v>300.48</v>
      </c>
      <c r="AK48">
        <v>26.29</v>
      </c>
      <c r="AL48">
        <v>6.01</v>
      </c>
      <c r="AM48">
        <f t="shared" si="4"/>
        <v>2733.74</v>
      </c>
      <c r="AO48" t="b">
        <f t="shared" si="5"/>
        <v>1</v>
      </c>
    </row>
    <row r="49" ht="46" hidden="1" customHeight="1" spans="1:25">
      <c r="A49" s="11">
        <v>45</v>
      </c>
      <c r="B49" s="12" t="s">
        <v>107</v>
      </c>
      <c r="C49" s="19" t="s">
        <v>203</v>
      </c>
      <c r="D49" s="76" t="s">
        <v>204</v>
      </c>
      <c r="E49" s="20" t="s">
        <v>205</v>
      </c>
      <c r="F49" s="14"/>
      <c r="G49" s="14"/>
      <c r="H49" s="14"/>
      <c r="I49" s="14"/>
      <c r="J49" s="14"/>
      <c r="K49" s="14"/>
      <c r="L49" s="28"/>
      <c r="N49" t="str">
        <f>VLOOKUP(D49,[2]新增名单!$C:$M,11,0)</f>
        <v>期满已退出</v>
      </c>
      <c r="P49" t="s">
        <v>111</v>
      </c>
      <c r="T49" t="e">
        <f>VLOOKUP(D49,[7]Sheet1!$D:$H,5,0)</f>
        <v>#N/A</v>
      </c>
      <c r="U49" t="e">
        <f>VLOOKUP(D49,[7]Sheet1!$D:$I,6,0)</f>
        <v>#N/A</v>
      </c>
      <c r="V49" t="e">
        <f>VLOOKUP(D49,[7]Sheet1!$D:$J,7,0)</f>
        <v>#N/A</v>
      </c>
      <c r="W49" t="e">
        <f>VLOOKUP(D49,[7]Sheet1!$D:$L,9,0)</f>
        <v>#N/A</v>
      </c>
      <c r="X49" t="e">
        <f>VLOOKUP(D49,[7]Sheet1!$D:$L,8,0)</f>
        <v>#N/A</v>
      </c>
      <c r="Y49" t="e">
        <f>VLOOKUP(D49,[7]Sheet1!$D:$M,10,0)</f>
        <v>#N/A</v>
      </c>
    </row>
    <row r="50" ht="46" hidden="1" customHeight="1" spans="1:25">
      <c r="A50" s="11">
        <v>46</v>
      </c>
      <c r="B50" s="12" t="s">
        <v>107</v>
      </c>
      <c r="C50" s="11" t="s">
        <v>206</v>
      </c>
      <c r="D50" s="76" t="s">
        <v>207</v>
      </c>
      <c r="E50" s="20" t="s">
        <v>120</v>
      </c>
      <c r="F50" s="14"/>
      <c r="G50" s="14"/>
      <c r="H50" s="14"/>
      <c r="I50" s="14"/>
      <c r="J50" s="14"/>
      <c r="K50" s="14"/>
      <c r="L50" s="28"/>
      <c r="N50" t="str">
        <f>VLOOKUP(D50,[2]新增名单!$C:$M,11,0)</f>
        <v>20250221退出</v>
      </c>
      <c r="P50" t="s">
        <v>111</v>
      </c>
      <c r="T50" t="e">
        <f>VLOOKUP(D50,[7]Sheet1!$D:$H,5,0)</f>
        <v>#N/A</v>
      </c>
      <c r="U50" t="e">
        <f>VLOOKUP(D50,[7]Sheet1!$D:$I,6,0)</f>
        <v>#N/A</v>
      </c>
      <c r="V50" t="e">
        <f>VLOOKUP(D50,[7]Sheet1!$D:$J,7,0)</f>
        <v>#N/A</v>
      </c>
      <c r="W50" t="e">
        <f>VLOOKUP(D50,[7]Sheet1!$D:$L,9,0)</f>
        <v>#N/A</v>
      </c>
      <c r="X50" t="e">
        <f>VLOOKUP(D50,[7]Sheet1!$D:$L,8,0)</f>
        <v>#N/A</v>
      </c>
      <c r="Y50" t="e">
        <f>VLOOKUP(D50,[7]Sheet1!$D:$M,10,0)</f>
        <v>#N/A</v>
      </c>
    </row>
    <row r="51" ht="46" hidden="1" customHeight="1" spans="1:41">
      <c r="A51" s="11">
        <v>47</v>
      </c>
      <c r="B51" s="12" t="s">
        <v>107</v>
      </c>
      <c r="C51" s="18" t="s">
        <v>208</v>
      </c>
      <c r="D51" s="76" t="s">
        <v>209</v>
      </c>
      <c r="E51" s="20" t="s">
        <v>210</v>
      </c>
      <c r="F51" s="14">
        <v>1800</v>
      </c>
      <c r="G51" s="14">
        <v>600.96</v>
      </c>
      <c r="H51" s="14">
        <v>300.48</v>
      </c>
      <c r="I51" s="14">
        <v>26.29</v>
      </c>
      <c r="J51" s="14">
        <v>6.01</v>
      </c>
      <c r="K51" s="14">
        <f t="shared" ref="K51:K58" si="6">SUM(F51:J51)</f>
        <v>2733.74</v>
      </c>
      <c r="L51" s="28"/>
      <c r="N51" t="str">
        <f>VLOOKUP(D51,[2]新增名单!$C:$M,11,0)</f>
        <v>可用至2025年6月</v>
      </c>
      <c r="P51" t="str">
        <f>VLOOKUP(D51,[6]Sheet1!$D:$H,5,0)</f>
        <v>在岗</v>
      </c>
      <c r="T51">
        <f>VLOOKUP(D51,[7]Sheet1!$D:$H,5,0)</f>
        <v>1800</v>
      </c>
      <c r="U51">
        <f>VLOOKUP(D51,[7]Sheet1!$D:$I,6,0)</f>
        <v>600.96</v>
      </c>
      <c r="V51">
        <f>VLOOKUP(D51,[7]Sheet1!$D:$J,7,0)</f>
        <v>300.48</v>
      </c>
      <c r="W51">
        <f>VLOOKUP(D51,[7]Sheet1!$D:$L,9,0)</f>
        <v>26.29</v>
      </c>
      <c r="X51">
        <f>VLOOKUP(D51,[7]Sheet1!$D:$L,8,0)</f>
        <v>6.01</v>
      </c>
      <c r="Y51">
        <f>VLOOKUP(D51,[7]Sheet1!$D:$M,10,0)</f>
        <v>2733.74</v>
      </c>
      <c r="AH51">
        <v>1800</v>
      </c>
      <c r="AI51">
        <v>600.96</v>
      </c>
      <c r="AJ51">
        <v>300.48</v>
      </c>
      <c r="AK51">
        <v>26.29</v>
      </c>
      <c r="AL51">
        <v>6.01</v>
      </c>
      <c r="AM51">
        <f>SUM(AH51:AL51)</f>
        <v>2733.74</v>
      </c>
      <c r="AO51" t="b">
        <f>Y51=AM51</f>
        <v>1</v>
      </c>
    </row>
    <row r="52" ht="46" hidden="1" customHeight="1" spans="1:41">
      <c r="A52" s="11">
        <v>48</v>
      </c>
      <c r="B52" s="12" t="s">
        <v>107</v>
      </c>
      <c r="C52" s="18" t="s">
        <v>211</v>
      </c>
      <c r="D52" s="76" t="s">
        <v>212</v>
      </c>
      <c r="E52" s="20" t="s">
        <v>213</v>
      </c>
      <c r="F52" s="14">
        <v>1800</v>
      </c>
      <c r="G52" s="14">
        <v>600.96</v>
      </c>
      <c r="H52" s="14">
        <v>300.48</v>
      </c>
      <c r="I52" s="14">
        <v>26.29</v>
      </c>
      <c r="J52" s="14">
        <v>6.01</v>
      </c>
      <c r="K52" s="14">
        <f t="shared" si="6"/>
        <v>2733.74</v>
      </c>
      <c r="L52" s="28"/>
      <c r="N52" t="str">
        <f>VLOOKUP(D52,[2]新增名单!$C:$M,11,0)</f>
        <v>可用至2025年7月</v>
      </c>
      <c r="P52" t="str">
        <f>VLOOKUP(D52,[6]Sheet1!$D:$H,5,0)</f>
        <v>在岗</v>
      </c>
      <c r="T52">
        <f>VLOOKUP(D52,[7]Sheet1!$D:$H,5,0)</f>
        <v>1800</v>
      </c>
      <c r="U52">
        <f>VLOOKUP(D52,[7]Sheet1!$D:$I,6,0)</f>
        <v>600.96</v>
      </c>
      <c r="V52">
        <f>VLOOKUP(D52,[7]Sheet1!$D:$J,7,0)</f>
        <v>300.48</v>
      </c>
      <c r="W52">
        <f>VLOOKUP(D52,[7]Sheet1!$D:$L,9,0)</f>
        <v>26.29</v>
      </c>
      <c r="X52">
        <f>VLOOKUP(D52,[7]Sheet1!$D:$L,8,0)</f>
        <v>6.01</v>
      </c>
      <c r="Y52">
        <f>VLOOKUP(D52,[7]Sheet1!$D:$M,10,0)</f>
        <v>2733.74</v>
      </c>
      <c r="AH52">
        <v>1800</v>
      </c>
      <c r="AI52">
        <v>600.96</v>
      </c>
      <c r="AJ52">
        <v>300.48</v>
      </c>
      <c r="AK52">
        <v>26.29</v>
      </c>
      <c r="AL52">
        <v>6.01</v>
      </c>
      <c r="AM52">
        <f>SUM(AH52:AL52)</f>
        <v>2733.74</v>
      </c>
      <c r="AO52" t="b">
        <f>Y52=AM52</f>
        <v>1</v>
      </c>
    </row>
    <row r="53" ht="46" hidden="1" customHeight="1" spans="1:25">
      <c r="A53" s="11">
        <v>49</v>
      </c>
      <c r="B53" s="12" t="s">
        <v>107</v>
      </c>
      <c r="C53" s="11" t="s">
        <v>214</v>
      </c>
      <c r="D53" s="76" t="s">
        <v>215</v>
      </c>
      <c r="E53" s="20" t="s">
        <v>213</v>
      </c>
      <c r="F53" s="14"/>
      <c r="G53" s="14"/>
      <c r="H53" s="14"/>
      <c r="I53" s="14"/>
      <c r="J53" s="14"/>
      <c r="K53" s="14"/>
      <c r="L53" s="28"/>
      <c r="N53" t="str">
        <f>VLOOKUP(D53,[2]新增名单!$C:$M,11,0)</f>
        <v>20250225退出</v>
      </c>
      <c r="P53" t="s">
        <v>111</v>
      </c>
      <c r="T53" t="e">
        <f>VLOOKUP(D53,[7]Sheet1!$D:$H,5,0)</f>
        <v>#N/A</v>
      </c>
      <c r="U53" t="e">
        <f>VLOOKUP(D53,[7]Sheet1!$D:$I,6,0)</f>
        <v>#N/A</v>
      </c>
      <c r="V53" t="e">
        <f>VLOOKUP(D53,[7]Sheet1!$D:$J,7,0)</f>
        <v>#N/A</v>
      </c>
      <c r="W53" t="e">
        <f>VLOOKUP(D53,[7]Sheet1!$D:$L,9,0)</f>
        <v>#N/A</v>
      </c>
      <c r="X53" t="e">
        <f>VLOOKUP(D53,[7]Sheet1!$D:$L,8,0)</f>
        <v>#N/A</v>
      </c>
      <c r="Y53" t="e">
        <f>VLOOKUP(D53,[7]Sheet1!$D:$M,10,0)</f>
        <v>#N/A</v>
      </c>
    </row>
    <row r="54" ht="46" hidden="1" customHeight="1" spans="1:41">
      <c r="A54" s="11">
        <v>50</v>
      </c>
      <c r="B54" s="12" t="s">
        <v>107</v>
      </c>
      <c r="C54" s="18" t="s">
        <v>216</v>
      </c>
      <c r="D54" s="76" t="s">
        <v>217</v>
      </c>
      <c r="E54" s="20" t="s">
        <v>213</v>
      </c>
      <c r="F54" s="14">
        <v>1800</v>
      </c>
      <c r="G54" s="14">
        <v>600.96</v>
      </c>
      <c r="H54" s="14">
        <v>300.48</v>
      </c>
      <c r="I54" s="14">
        <v>26.29</v>
      </c>
      <c r="J54" s="14">
        <v>6.01</v>
      </c>
      <c r="K54" s="14">
        <f t="shared" si="6"/>
        <v>2733.74</v>
      </c>
      <c r="L54" s="28"/>
      <c r="N54" t="str">
        <f>VLOOKUP(D54,[2]新增名单!$C:$M,11,0)</f>
        <v>可用至2025年7月</v>
      </c>
      <c r="P54" t="str">
        <f>VLOOKUP(D54,[6]Sheet1!$D:$H,5,0)</f>
        <v>在岗</v>
      </c>
      <c r="T54">
        <f>VLOOKUP(D54,[7]Sheet1!$D:$H,5,0)</f>
        <v>1800</v>
      </c>
      <c r="U54">
        <f>VLOOKUP(D54,[7]Sheet1!$D:$I,6,0)</f>
        <v>600.96</v>
      </c>
      <c r="V54">
        <f>VLOOKUP(D54,[7]Sheet1!$D:$J,7,0)</f>
        <v>300.48</v>
      </c>
      <c r="W54">
        <f>VLOOKUP(D54,[7]Sheet1!$D:$L,9,0)</f>
        <v>26.29</v>
      </c>
      <c r="X54">
        <f>VLOOKUP(D54,[7]Sheet1!$D:$L,8,0)</f>
        <v>6.01</v>
      </c>
      <c r="Y54">
        <f>VLOOKUP(D54,[7]Sheet1!$D:$M,10,0)</f>
        <v>2733.74</v>
      </c>
      <c r="AH54">
        <v>1800</v>
      </c>
      <c r="AI54">
        <v>600.96</v>
      </c>
      <c r="AJ54">
        <v>300.48</v>
      </c>
      <c r="AK54">
        <v>26.29</v>
      </c>
      <c r="AL54">
        <v>6.01</v>
      </c>
      <c r="AM54">
        <f>SUM(AH54:AL54)</f>
        <v>2733.74</v>
      </c>
      <c r="AO54" t="b">
        <f>Y54=AM54</f>
        <v>1</v>
      </c>
    </row>
    <row r="55" ht="46" hidden="1" customHeight="1" spans="1:41">
      <c r="A55" s="11">
        <v>51</v>
      </c>
      <c r="B55" s="12" t="s">
        <v>107</v>
      </c>
      <c r="C55" s="18" t="s">
        <v>218</v>
      </c>
      <c r="D55" s="11" t="s">
        <v>219</v>
      </c>
      <c r="E55" s="20" t="s">
        <v>220</v>
      </c>
      <c r="F55" s="14">
        <v>1800</v>
      </c>
      <c r="G55" s="14">
        <v>600.96</v>
      </c>
      <c r="H55" s="14">
        <v>300.48</v>
      </c>
      <c r="I55" s="14">
        <v>26.29</v>
      </c>
      <c r="J55" s="14">
        <v>6.01</v>
      </c>
      <c r="K55" s="14">
        <f t="shared" si="6"/>
        <v>2733.74</v>
      </c>
      <c r="L55" s="28"/>
      <c r="N55" t="str">
        <f>VLOOKUP(D55,[2]新增名单!$C:$M,11,0)</f>
        <v>可用至2025年8月</v>
      </c>
      <c r="P55" t="str">
        <f>VLOOKUP(D55,[6]Sheet1!$D:$H,5,0)</f>
        <v>在岗</v>
      </c>
      <c r="T55">
        <f>VLOOKUP(D55,[7]Sheet1!$D:$H,5,0)</f>
        <v>1800</v>
      </c>
      <c r="U55">
        <f>VLOOKUP(D55,[7]Sheet1!$D:$I,6,0)</f>
        <v>600.96</v>
      </c>
      <c r="V55">
        <f>VLOOKUP(D55,[7]Sheet1!$D:$J,7,0)</f>
        <v>300.48</v>
      </c>
      <c r="W55">
        <f>VLOOKUP(D55,[7]Sheet1!$D:$L,9,0)</f>
        <v>26.29</v>
      </c>
      <c r="X55">
        <f>VLOOKUP(D55,[7]Sheet1!$D:$L,8,0)</f>
        <v>6.01</v>
      </c>
      <c r="Y55">
        <f>VLOOKUP(D55,[7]Sheet1!$D:$M,10,0)</f>
        <v>2733.74</v>
      </c>
      <c r="AH55">
        <v>1800</v>
      </c>
      <c r="AI55">
        <v>600.96</v>
      </c>
      <c r="AJ55">
        <v>300.48</v>
      </c>
      <c r="AK55">
        <v>26.29</v>
      </c>
      <c r="AL55">
        <v>6.01</v>
      </c>
      <c r="AM55">
        <f>SUM(AH55:AL55)</f>
        <v>2733.74</v>
      </c>
      <c r="AO55" t="b">
        <f>Y55=AM55</f>
        <v>1</v>
      </c>
    </row>
    <row r="56" ht="46" hidden="1" customHeight="1" spans="1:41">
      <c r="A56" s="11">
        <v>52</v>
      </c>
      <c r="B56" s="12" t="s">
        <v>107</v>
      </c>
      <c r="C56" s="18" t="s">
        <v>221</v>
      </c>
      <c r="D56" s="11" t="s">
        <v>222</v>
      </c>
      <c r="E56" s="20" t="s">
        <v>220</v>
      </c>
      <c r="F56" s="14">
        <v>1800</v>
      </c>
      <c r="G56" s="14">
        <v>600.96</v>
      </c>
      <c r="H56" s="14">
        <v>300.48</v>
      </c>
      <c r="I56" s="14">
        <v>26.29</v>
      </c>
      <c r="J56" s="14">
        <v>6.01</v>
      </c>
      <c r="K56" s="14">
        <f t="shared" si="6"/>
        <v>2733.74</v>
      </c>
      <c r="L56" s="28"/>
      <c r="N56" t="str">
        <f>VLOOKUP(D56,[2]新增名单!$C:$M,11,0)</f>
        <v>可用至2025年8月</v>
      </c>
      <c r="P56" t="str">
        <f>VLOOKUP(D56,[6]Sheet1!$D:$H,5,0)</f>
        <v>在岗</v>
      </c>
      <c r="T56">
        <f>VLOOKUP(D56,[7]Sheet1!$D:$H,5,0)</f>
        <v>1800</v>
      </c>
      <c r="U56">
        <f>VLOOKUP(D56,[7]Sheet1!$D:$I,6,0)</f>
        <v>600.96</v>
      </c>
      <c r="V56">
        <f>VLOOKUP(D56,[7]Sheet1!$D:$J,7,0)</f>
        <v>300.48</v>
      </c>
      <c r="W56">
        <f>VLOOKUP(D56,[7]Sheet1!$D:$L,9,0)</f>
        <v>26.29</v>
      </c>
      <c r="X56">
        <f>VLOOKUP(D56,[7]Sheet1!$D:$L,8,0)</f>
        <v>6.01</v>
      </c>
      <c r="Y56">
        <f>VLOOKUP(D56,[7]Sheet1!$D:$M,10,0)</f>
        <v>2733.74</v>
      </c>
      <c r="AH56">
        <v>1800</v>
      </c>
      <c r="AI56">
        <v>600.96</v>
      </c>
      <c r="AJ56">
        <v>300.48</v>
      </c>
      <c r="AK56">
        <v>26.29</v>
      </c>
      <c r="AL56">
        <v>6.01</v>
      </c>
      <c r="AM56">
        <f>SUM(AH56:AL56)</f>
        <v>2733.74</v>
      </c>
      <c r="AO56" t="b">
        <f>Y56=AM56</f>
        <v>1</v>
      </c>
    </row>
    <row r="57" ht="46" hidden="1" customHeight="1" spans="1:41">
      <c r="A57" s="11">
        <v>53</v>
      </c>
      <c r="B57" s="12" t="s">
        <v>107</v>
      </c>
      <c r="C57" s="18" t="s">
        <v>223</v>
      </c>
      <c r="D57" s="76" t="s">
        <v>224</v>
      </c>
      <c r="E57" s="20" t="s">
        <v>225</v>
      </c>
      <c r="F57" s="14">
        <v>1800</v>
      </c>
      <c r="G57" s="14">
        <v>600.96</v>
      </c>
      <c r="H57" s="14">
        <v>300.48</v>
      </c>
      <c r="I57" s="14">
        <v>26.29</v>
      </c>
      <c r="J57" s="14">
        <v>6.01</v>
      </c>
      <c r="K57" s="14">
        <f t="shared" si="6"/>
        <v>2733.74</v>
      </c>
      <c r="L57" s="28"/>
      <c r="N57" t="str">
        <f>VLOOKUP(D57,[2]新增名单!$C:$M,11,0)</f>
        <v>可用至2026年3月</v>
      </c>
      <c r="P57" t="str">
        <f>VLOOKUP(D57,[6]Sheet1!$D:$H,5,0)</f>
        <v>在岗</v>
      </c>
      <c r="T57">
        <f>VLOOKUP(D57,[7]Sheet1!$D:$H,5,0)</f>
        <v>1800</v>
      </c>
      <c r="U57">
        <f>VLOOKUP(D57,[7]Sheet1!$D:$I,6,0)</f>
        <v>600.96</v>
      </c>
      <c r="V57">
        <f>VLOOKUP(D57,[7]Sheet1!$D:$J,7,0)</f>
        <v>300.48</v>
      </c>
      <c r="W57">
        <f>VLOOKUP(D57,[7]Sheet1!$D:$L,9,0)</f>
        <v>26.29</v>
      </c>
      <c r="X57">
        <f>VLOOKUP(D57,[7]Sheet1!$D:$L,8,0)</f>
        <v>6.01</v>
      </c>
      <c r="Y57">
        <f>VLOOKUP(D57,[7]Sheet1!$D:$M,10,0)</f>
        <v>2733.74</v>
      </c>
      <c r="AH57">
        <v>1800</v>
      </c>
      <c r="AI57">
        <v>600.96</v>
      </c>
      <c r="AJ57">
        <v>300.48</v>
      </c>
      <c r="AK57">
        <v>26.29</v>
      </c>
      <c r="AL57">
        <v>6.01</v>
      </c>
      <c r="AM57">
        <f>SUM(AH57:AL57)</f>
        <v>2733.74</v>
      </c>
      <c r="AO57" t="b">
        <f>Y57=AM57</f>
        <v>1</v>
      </c>
    </row>
    <row r="58" ht="46" hidden="1" customHeight="1" spans="1:41">
      <c r="A58" s="11">
        <v>54</v>
      </c>
      <c r="B58" s="12" t="s">
        <v>107</v>
      </c>
      <c r="C58" s="18" t="s">
        <v>226</v>
      </c>
      <c r="D58" s="76" t="s">
        <v>227</v>
      </c>
      <c r="E58" s="20" t="s">
        <v>228</v>
      </c>
      <c r="F58" s="14">
        <v>1800</v>
      </c>
      <c r="G58" s="14">
        <v>600.96</v>
      </c>
      <c r="H58" s="14">
        <v>300.48</v>
      </c>
      <c r="I58" s="14">
        <v>26.29</v>
      </c>
      <c r="J58" s="14">
        <v>6.01</v>
      </c>
      <c r="K58" s="14">
        <f t="shared" si="6"/>
        <v>2733.74</v>
      </c>
      <c r="L58" s="28"/>
      <c r="N58" t="str">
        <f>VLOOKUP(D58,[2]新增名单!$C:$M,11,0)</f>
        <v>可用至2026年5月</v>
      </c>
      <c r="P58" t="str">
        <f>VLOOKUP(D58,[6]Sheet1!$D:$H,5,0)</f>
        <v>在岗</v>
      </c>
      <c r="T58">
        <f>VLOOKUP(D58,[7]Sheet1!$D:$H,5,0)</f>
        <v>1800</v>
      </c>
      <c r="U58">
        <f>VLOOKUP(D58,[7]Sheet1!$D:$I,6,0)</f>
        <v>600.96</v>
      </c>
      <c r="V58">
        <f>VLOOKUP(D58,[7]Sheet1!$D:$J,7,0)</f>
        <v>300.48</v>
      </c>
      <c r="W58">
        <f>VLOOKUP(D58,[7]Sheet1!$D:$L,9,0)</f>
        <v>26.29</v>
      </c>
      <c r="X58">
        <f>VLOOKUP(D58,[7]Sheet1!$D:$L,8,0)</f>
        <v>6.01</v>
      </c>
      <c r="Y58">
        <f>VLOOKUP(D58,[7]Sheet1!$D:$M,10,0)</f>
        <v>2733.74</v>
      </c>
      <c r="AH58">
        <v>1800</v>
      </c>
      <c r="AI58">
        <v>600.96</v>
      </c>
      <c r="AJ58">
        <v>300.48</v>
      </c>
      <c r="AK58">
        <v>26.29</v>
      </c>
      <c r="AL58">
        <v>6.01</v>
      </c>
      <c r="AM58">
        <f>SUM(AH58:AL58)</f>
        <v>2733.74</v>
      </c>
      <c r="AO58" t="b">
        <f>Y58=AM58</f>
        <v>1</v>
      </c>
    </row>
    <row r="59" ht="46" hidden="1" customHeight="1" spans="1:25">
      <c r="A59" s="11">
        <v>55</v>
      </c>
      <c r="B59" s="12" t="s">
        <v>107</v>
      </c>
      <c r="C59" s="11" t="s">
        <v>229</v>
      </c>
      <c r="D59" s="11" t="s">
        <v>230</v>
      </c>
      <c r="E59" s="20" t="s">
        <v>228</v>
      </c>
      <c r="F59" s="14"/>
      <c r="G59" s="14"/>
      <c r="H59" s="14"/>
      <c r="I59" s="14"/>
      <c r="J59" s="14"/>
      <c r="K59" s="14"/>
      <c r="L59" s="28"/>
      <c r="N59" t="str">
        <f>VLOOKUP(D59,[2]新增名单!$C:$M,11,0)</f>
        <v>20250217退出</v>
      </c>
      <c r="P59" t="s">
        <v>111</v>
      </c>
      <c r="T59" t="e">
        <f>VLOOKUP(D59,[7]Sheet1!$D:$H,5,0)</f>
        <v>#N/A</v>
      </c>
      <c r="U59" t="e">
        <f>VLOOKUP(D59,[7]Sheet1!$D:$I,6,0)</f>
        <v>#N/A</v>
      </c>
      <c r="V59" t="e">
        <f>VLOOKUP(D59,[7]Sheet1!$D:$J,7,0)</f>
        <v>#N/A</v>
      </c>
      <c r="W59" t="e">
        <f>VLOOKUP(D59,[7]Sheet1!$D:$L,9,0)</f>
        <v>#N/A</v>
      </c>
      <c r="X59" t="e">
        <f>VLOOKUP(D59,[7]Sheet1!$D:$L,8,0)</f>
        <v>#N/A</v>
      </c>
      <c r="Y59" t="e">
        <f>VLOOKUP(D59,[7]Sheet1!$D:$M,10,0)</f>
        <v>#N/A</v>
      </c>
    </row>
    <row r="60" ht="46" hidden="1" customHeight="1" spans="1:41">
      <c r="A60" s="11">
        <v>56</v>
      </c>
      <c r="B60" s="12" t="s">
        <v>107</v>
      </c>
      <c r="C60" s="18" t="s">
        <v>231</v>
      </c>
      <c r="D60" s="76" t="s">
        <v>232</v>
      </c>
      <c r="E60" s="20" t="s">
        <v>233</v>
      </c>
      <c r="F60" s="14">
        <v>1800</v>
      </c>
      <c r="G60" s="14">
        <v>600.96</v>
      </c>
      <c r="H60" s="14">
        <v>300.48</v>
      </c>
      <c r="I60" s="14">
        <v>26.29</v>
      </c>
      <c r="J60" s="14">
        <v>6.01</v>
      </c>
      <c r="K60" s="14">
        <f t="shared" ref="K60:K85" si="7">SUM(F60:J60)</f>
        <v>2733.74</v>
      </c>
      <c r="L60" s="28"/>
      <c r="N60">
        <f>VLOOKUP(D60,[2]新增名单!$C:$M,11,0)</f>
        <v>0</v>
      </c>
      <c r="P60" t="str">
        <f>VLOOKUP(D60,[6]Sheet1!$D:$H,5,0)</f>
        <v>在岗</v>
      </c>
      <c r="T60">
        <f>VLOOKUP(D60,[7]Sheet1!$D:$H,5,0)</f>
        <v>1800</v>
      </c>
      <c r="U60">
        <f>VLOOKUP(D60,[7]Sheet1!$D:$I,6,0)</f>
        <v>600.96</v>
      </c>
      <c r="V60">
        <f>VLOOKUP(D60,[7]Sheet1!$D:$J,7,0)</f>
        <v>300.48</v>
      </c>
      <c r="W60">
        <f>VLOOKUP(D60,[7]Sheet1!$D:$L,9,0)</f>
        <v>26.29</v>
      </c>
      <c r="X60">
        <f>VLOOKUP(D60,[7]Sheet1!$D:$L,8,0)</f>
        <v>6.01</v>
      </c>
      <c r="Y60">
        <f>VLOOKUP(D60,[7]Sheet1!$D:$M,10,0)</f>
        <v>2733.74</v>
      </c>
      <c r="AH60">
        <v>1800</v>
      </c>
      <c r="AI60">
        <v>600.96</v>
      </c>
      <c r="AJ60">
        <v>300.48</v>
      </c>
      <c r="AK60">
        <v>26.29</v>
      </c>
      <c r="AL60">
        <v>6.01</v>
      </c>
      <c r="AM60">
        <f t="shared" ref="AM60:AM85" si="8">SUM(AH60:AL60)</f>
        <v>2733.74</v>
      </c>
      <c r="AO60" t="b">
        <f t="shared" ref="AO60:AO85" si="9">Y60=AM60</f>
        <v>1</v>
      </c>
    </row>
    <row r="61" ht="46" hidden="1" customHeight="1" spans="1:41">
      <c r="A61" s="11">
        <v>57</v>
      </c>
      <c r="B61" s="12" t="s">
        <v>107</v>
      </c>
      <c r="C61" s="18" t="s">
        <v>234</v>
      </c>
      <c r="D61" s="76" t="s">
        <v>235</v>
      </c>
      <c r="E61" s="20" t="s">
        <v>236</v>
      </c>
      <c r="F61" s="14">
        <v>1800</v>
      </c>
      <c r="G61" s="14">
        <v>600.96</v>
      </c>
      <c r="H61" s="14">
        <v>300.48</v>
      </c>
      <c r="I61" s="14">
        <v>26.29</v>
      </c>
      <c r="J61" s="14">
        <v>6.01</v>
      </c>
      <c r="K61" s="14">
        <f t="shared" si="7"/>
        <v>2733.74</v>
      </c>
      <c r="L61" s="28"/>
      <c r="N61">
        <f>VLOOKUP(D61,[2]新增名单!$C:$M,11,0)</f>
        <v>0</v>
      </c>
      <c r="P61" t="str">
        <f>VLOOKUP(D61,[6]Sheet1!$D:$H,5,0)</f>
        <v>在岗</v>
      </c>
      <c r="T61">
        <f>VLOOKUP(D61,[7]Sheet1!$D:$H,5,0)</f>
        <v>1800</v>
      </c>
      <c r="U61">
        <f>VLOOKUP(D61,[7]Sheet1!$D:$I,6,0)</f>
        <v>600.96</v>
      </c>
      <c r="V61">
        <f>VLOOKUP(D61,[7]Sheet1!$D:$J,7,0)</f>
        <v>300.48</v>
      </c>
      <c r="W61">
        <f>VLOOKUP(D61,[7]Sheet1!$D:$L,9,0)</f>
        <v>26.29</v>
      </c>
      <c r="X61">
        <f>VLOOKUP(D61,[7]Sheet1!$D:$L,8,0)</f>
        <v>6.01</v>
      </c>
      <c r="Y61">
        <f>VLOOKUP(D61,[7]Sheet1!$D:$M,10,0)</f>
        <v>2733.74</v>
      </c>
      <c r="AH61">
        <v>1800</v>
      </c>
      <c r="AI61">
        <v>600.96</v>
      </c>
      <c r="AJ61">
        <v>300.48</v>
      </c>
      <c r="AK61">
        <v>26.29</v>
      </c>
      <c r="AL61">
        <v>6.01</v>
      </c>
      <c r="AM61">
        <f t="shared" si="8"/>
        <v>2733.74</v>
      </c>
      <c r="AO61" t="b">
        <f t="shared" si="9"/>
        <v>1</v>
      </c>
    </row>
    <row r="62" ht="46" hidden="1" customHeight="1" spans="1:41">
      <c r="A62" s="11">
        <v>58</v>
      </c>
      <c r="B62" s="12" t="s">
        <v>107</v>
      </c>
      <c r="C62" s="18" t="s">
        <v>237</v>
      </c>
      <c r="D62" s="76" t="s">
        <v>238</v>
      </c>
      <c r="E62" s="20" t="s">
        <v>236</v>
      </c>
      <c r="F62" s="14">
        <v>1800</v>
      </c>
      <c r="G62" s="14">
        <v>600.96</v>
      </c>
      <c r="H62" s="14">
        <v>300.48</v>
      </c>
      <c r="I62" s="14">
        <v>26.29</v>
      </c>
      <c r="J62" s="14">
        <v>6.01</v>
      </c>
      <c r="K62" s="14">
        <f t="shared" si="7"/>
        <v>2733.74</v>
      </c>
      <c r="L62" s="28"/>
      <c r="N62">
        <f>VLOOKUP(D62,[2]新增名单!$C:$M,11,0)</f>
        <v>0</v>
      </c>
      <c r="P62" t="str">
        <f>VLOOKUP(D62,[6]Sheet1!$D:$H,5,0)</f>
        <v>在岗</v>
      </c>
      <c r="T62">
        <f>VLOOKUP(D62,[7]Sheet1!$D:$H,5,0)</f>
        <v>1800</v>
      </c>
      <c r="U62">
        <f>VLOOKUP(D62,[7]Sheet1!$D:$I,6,0)</f>
        <v>600.96</v>
      </c>
      <c r="V62">
        <f>VLOOKUP(D62,[7]Sheet1!$D:$J,7,0)</f>
        <v>300.48</v>
      </c>
      <c r="W62">
        <f>VLOOKUP(D62,[7]Sheet1!$D:$L,9,0)</f>
        <v>26.29</v>
      </c>
      <c r="X62">
        <f>VLOOKUP(D62,[7]Sheet1!$D:$L,8,0)</f>
        <v>6.01</v>
      </c>
      <c r="Y62">
        <f>VLOOKUP(D62,[7]Sheet1!$D:$M,10,0)</f>
        <v>2733.74</v>
      </c>
      <c r="AH62">
        <v>1800</v>
      </c>
      <c r="AI62">
        <v>600.96</v>
      </c>
      <c r="AJ62">
        <v>300.48</v>
      </c>
      <c r="AK62">
        <v>26.29</v>
      </c>
      <c r="AL62">
        <v>6.01</v>
      </c>
      <c r="AM62">
        <f t="shared" si="8"/>
        <v>2733.74</v>
      </c>
      <c r="AO62" t="b">
        <f t="shared" si="9"/>
        <v>1</v>
      </c>
    </row>
    <row r="63" ht="46" hidden="1" customHeight="1" spans="1:41">
      <c r="A63" s="11">
        <v>59</v>
      </c>
      <c r="B63" s="12" t="s">
        <v>107</v>
      </c>
      <c r="C63" s="18" t="s">
        <v>239</v>
      </c>
      <c r="D63" s="76" t="s">
        <v>240</v>
      </c>
      <c r="E63" s="20" t="s">
        <v>241</v>
      </c>
      <c r="F63" s="14">
        <v>1800</v>
      </c>
      <c r="G63" s="14">
        <v>600.96</v>
      </c>
      <c r="H63" s="14">
        <v>300.48</v>
      </c>
      <c r="I63" s="14">
        <v>26.29</v>
      </c>
      <c r="J63" s="14">
        <v>6.01</v>
      </c>
      <c r="K63" s="14">
        <f t="shared" si="7"/>
        <v>2733.74</v>
      </c>
      <c r="L63" s="28"/>
      <c r="N63">
        <f>VLOOKUP(D63,[2]新增名单!$C:$M,11,0)</f>
        <v>0</v>
      </c>
      <c r="P63" t="str">
        <f>VLOOKUP(D63,[6]Sheet1!$D:$H,5,0)</f>
        <v>在岗</v>
      </c>
      <c r="T63">
        <f>VLOOKUP(D63,[7]Sheet1!$D:$H,5,0)</f>
        <v>1800</v>
      </c>
      <c r="U63">
        <f>VLOOKUP(D63,[7]Sheet1!$D:$I,6,0)</f>
        <v>600.96</v>
      </c>
      <c r="V63">
        <f>VLOOKUP(D63,[7]Sheet1!$D:$J,7,0)</f>
        <v>300.48</v>
      </c>
      <c r="W63">
        <f>VLOOKUP(D63,[7]Sheet1!$D:$L,9,0)</f>
        <v>26.29</v>
      </c>
      <c r="X63">
        <f>VLOOKUP(D63,[7]Sheet1!$D:$L,8,0)</f>
        <v>6.01</v>
      </c>
      <c r="Y63">
        <f>VLOOKUP(D63,[7]Sheet1!$D:$M,10,0)</f>
        <v>2733.74</v>
      </c>
      <c r="AH63">
        <v>1800</v>
      </c>
      <c r="AI63">
        <v>600.96</v>
      </c>
      <c r="AJ63">
        <v>300.48</v>
      </c>
      <c r="AK63">
        <v>26.29</v>
      </c>
      <c r="AL63">
        <v>6.01</v>
      </c>
      <c r="AM63">
        <f t="shared" si="8"/>
        <v>2733.74</v>
      </c>
      <c r="AO63" t="b">
        <f t="shared" si="9"/>
        <v>1</v>
      </c>
    </row>
    <row r="64" ht="46" hidden="1" customHeight="1" spans="1:41">
      <c r="A64" s="11">
        <v>60</v>
      </c>
      <c r="B64" s="12" t="s">
        <v>107</v>
      </c>
      <c r="C64" s="18" t="s">
        <v>242</v>
      </c>
      <c r="D64" s="76" t="s">
        <v>243</v>
      </c>
      <c r="E64" s="20" t="s">
        <v>244</v>
      </c>
      <c r="F64" s="14">
        <v>1800</v>
      </c>
      <c r="G64" s="14">
        <v>600.96</v>
      </c>
      <c r="H64" s="14">
        <v>300.48</v>
      </c>
      <c r="I64" s="14">
        <v>26.29</v>
      </c>
      <c r="J64" s="14">
        <v>6.01</v>
      </c>
      <c r="K64" s="14">
        <f t="shared" si="7"/>
        <v>2733.74</v>
      </c>
      <c r="L64" s="28"/>
      <c r="N64">
        <f>VLOOKUP(D64,[2]新增名单!$C:$M,11,0)</f>
        <v>0</v>
      </c>
      <c r="P64" t="str">
        <f>VLOOKUP(D64,[6]Sheet1!$D:$H,5,0)</f>
        <v>在岗</v>
      </c>
      <c r="T64">
        <f>VLOOKUP(D64,[7]Sheet1!$D:$H,5,0)</f>
        <v>1800</v>
      </c>
      <c r="U64">
        <f>VLOOKUP(D64,[7]Sheet1!$D:$I,6,0)</f>
        <v>600.96</v>
      </c>
      <c r="V64">
        <f>VLOOKUP(D64,[7]Sheet1!$D:$J,7,0)</f>
        <v>300.48</v>
      </c>
      <c r="W64">
        <f>VLOOKUP(D64,[7]Sheet1!$D:$L,9,0)</f>
        <v>26.29</v>
      </c>
      <c r="X64">
        <f>VLOOKUP(D64,[7]Sheet1!$D:$L,8,0)</f>
        <v>6.01</v>
      </c>
      <c r="Y64">
        <f>VLOOKUP(D64,[7]Sheet1!$D:$M,10,0)</f>
        <v>2733.74</v>
      </c>
      <c r="AH64">
        <v>1800</v>
      </c>
      <c r="AI64">
        <v>600.96</v>
      </c>
      <c r="AJ64">
        <v>300.48</v>
      </c>
      <c r="AK64">
        <v>26.29</v>
      </c>
      <c r="AL64">
        <v>6.01</v>
      </c>
      <c r="AM64">
        <f t="shared" si="8"/>
        <v>2733.74</v>
      </c>
      <c r="AO64" t="b">
        <f t="shared" si="9"/>
        <v>1</v>
      </c>
    </row>
    <row r="65" ht="46" hidden="1" customHeight="1" spans="1:41">
      <c r="A65" s="11">
        <v>61</v>
      </c>
      <c r="B65" s="12" t="s">
        <v>107</v>
      </c>
      <c r="C65" s="17" t="s">
        <v>245</v>
      </c>
      <c r="D65" s="75" t="s">
        <v>246</v>
      </c>
      <c r="E65" s="13" t="s">
        <v>247</v>
      </c>
      <c r="F65" s="14">
        <v>1800</v>
      </c>
      <c r="G65" s="14">
        <v>600.96</v>
      </c>
      <c r="H65" s="14">
        <v>300.48</v>
      </c>
      <c r="I65" s="14">
        <v>26.29</v>
      </c>
      <c r="J65" s="14">
        <v>6.01</v>
      </c>
      <c r="K65" s="14">
        <f t="shared" si="7"/>
        <v>2733.74</v>
      </c>
      <c r="L65" s="29"/>
      <c r="N65">
        <f>VLOOKUP(D65,[2]新增名单!$C:$M,11,0)</f>
        <v>0</v>
      </c>
      <c r="P65" t="str">
        <f>VLOOKUP(D65,[6]Sheet1!$D:$H,5,0)</f>
        <v>在岗</v>
      </c>
      <c r="T65">
        <f>VLOOKUP(D65,[7]Sheet1!$D:$H,5,0)</f>
        <v>1800</v>
      </c>
      <c r="U65">
        <f>VLOOKUP(D65,[7]Sheet1!$D:$I,6,0)</f>
        <v>600.96</v>
      </c>
      <c r="V65">
        <f>VLOOKUP(D65,[7]Sheet1!$D:$J,7,0)</f>
        <v>300.48</v>
      </c>
      <c r="W65">
        <f>VLOOKUP(D65,[7]Sheet1!$D:$L,9,0)</f>
        <v>26.29</v>
      </c>
      <c r="X65">
        <f>VLOOKUP(D65,[7]Sheet1!$D:$L,8,0)</f>
        <v>6.01</v>
      </c>
      <c r="Y65">
        <f>VLOOKUP(D65,[7]Sheet1!$D:$M,10,0)</f>
        <v>2733.74</v>
      </c>
      <c r="AH65">
        <v>1800</v>
      </c>
      <c r="AI65">
        <v>600.96</v>
      </c>
      <c r="AJ65">
        <v>300.48</v>
      </c>
      <c r="AK65">
        <v>26.29</v>
      </c>
      <c r="AL65">
        <v>6.01</v>
      </c>
      <c r="AM65">
        <f t="shared" si="8"/>
        <v>2733.74</v>
      </c>
      <c r="AO65" t="b">
        <f t="shared" si="9"/>
        <v>1</v>
      </c>
    </row>
    <row r="66" ht="46" hidden="1" customHeight="1" spans="1:41">
      <c r="A66" s="11">
        <v>62</v>
      </c>
      <c r="B66" s="12" t="s">
        <v>107</v>
      </c>
      <c r="C66" s="17" t="s">
        <v>248</v>
      </c>
      <c r="D66" s="16" t="s">
        <v>249</v>
      </c>
      <c r="E66" s="13" t="s">
        <v>250</v>
      </c>
      <c r="F66" s="14">
        <v>1800</v>
      </c>
      <c r="G66" s="14">
        <v>600.96</v>
      </c>
      <c r="H66" s="14">
        <v>300.48</v>
      </c>
      <c r="I66" s="14">
        <v>26.29</v>
      </c>
      <c r="J66" s="14">
        <v>6.01</v>
      </c>
      <c r="K66" s="14">
        <f t="shared" si="7"/>
        <v>2733.74</v>
      </c>
      <c r="L66" s="29"/>
      <c r="N66">
        <f>VLOOKUP(D66,[2]新增名单!$C:$M,11,0)</f>
        <v>0</v>
      </c>
      <c r="P66" t="str">
        <f>VLOOKUP(D66,[6]Sheet1!$D:$H,5,0)</f>
        <v>在岗</v>
      </c>
      <c r="T66">
        <f>VLOOKUP(D66,[7]Sheet1!$D:$H,5,0)</f>
        <v>1800</v>
      </c>
      <c r="U66">
        <f>VLOOKUP(D66,[7]Sheet1!$D:$I,6,0)</f>
        <v>600.96</v>
      </c>
      <c r="V66">
        <f>VLOOKUP(D66,[7]Sheet1!$D:$J,7,0)</f>
        <v>300.48</v>
      </c>
      <c r="W66">
        <f>VLOOKUP(D66,[7]Sheet1!$D:$L,9,0)</f>
        <v>26.29</v>
      </c>
      <c r="X66">
        <f>VLOOKUP(D66,[7]Sheet1!$D:$L,8,0)</f>
        <v>6.01</v>
      </c>
      <c r="Y66">
        <f>VLOOKUP(D66,[7]Sheet1!$D:$M,10,0)</f>
        <v>2733.74</v>
      </c>
      <c r="AH66">
        <v>1800</v>
      </c>
      <c r="AI66">
        <v>600.96</v>
      </c>
      <c r="AJ66">
        <v>300.48</v>
      </c>
      <c r="AK66">
        <v>26.29</v>
      </c>
      <c r="AL66">
        <v>6.01</v>
      </c>
      <c r="AM66">
        <f t="shared" si="8"/>
        <v>2733.74</v>
      </c>
      <c r="AO66" t="b">
        <f t="shared" si="9"/>
        <v>1</v>
      </c>
    </row>
    <row r="67" ht="46" hidden="1" customHeight="1" spans="1:41">
      <c r="A67" s="11">
        <v>63</v>
      </c>
      <c r="B67" s="12" t="s">
        <v>107</v>
      </c>
      <c r="C67" s="33" t="s">
        <v>251</v>
      </c>
      <c r="D67" s="77" t="s">
        <v>252</v>
      </c>
      <c r="E67" s="35" t="s">
        <v>253</v>
      </c>
      <c r="F67" s="14">
        <v>1800</v>
      </c>
      <c r="G67" s="14">
        <v>600.96</v>
      </c>
      <c r="H67" s="14">
        <v>300.48</v>
      </c>
      <c r="I67" s="14">
        <v>26.29</v>
      </c>
      <c r="J67" s="14">
        <v>6.01</v>
      </c>
      <c r="K67" s="14">
        <f t="shared" si="7"/>
        <v>2733.74</v>
      </c>
      <c r="L67" s="29"/>
      <c r="N67">
        <f>VLOOKUP(D67,[2]新增名单!$C:$M,11,0)</f>
        <v>0</v>
      </c>
      <c r="P67" t="str">
        <f>VLOOKUP(D67,[6]Sheet1!$D:$H,5,0)</f>
        <v>在岗</v>
      </c>
      <c r="T67">
        <f>VLOOKUP(D67,[7]Sheet1!$D:$H,5,0)</f>
        <v>1800</v>
      </c>
      <c r="U67">
        <f>VLOOKUP(D67,[7]Sheet1!$D:$I,6,0)</f>
        <v>600.96</v>
      </c>
      <c r="V67">
        <f>VLOOKUP(D67,[7]Sheet1!$D:$J,7,0)</f>
        <v>300.48</v>
      </c>
      <c r="W67">
        <f>VLOOKUP(D67,[7]Sheet1!$D:$L,9,0)</f>
        <v>26.29</v>
      </c>
      <c r="X67">
        <f>VLOOKUP(D67,[7]Sheet1!$D:$L,8,0)</f>
        <v>6.01</v>
      </c>
      <c r="Y67">
        <f>VLOOKUP(D67,[7]Sheet1!$D:$M,10,0)</f>
        <v>2733.74</v>
      </c>
      <c r="AH67">
        <v>1800</v>
      </c>
      <c r="AI67">
        <v>600.96</v>
      </c>
      <c r="AJ67">
        <v>300.48</v>
      </c>
      <c r="AK67">
        <v>26.29</v>
      </c>
      <c r="AL67">
        <v>6.01</v>
      </c>
      <c r="AM67">
        <f t="shared" si="8"/>
        <v>2733.74</v>
      </c>
      <c r="AO67" t="b">
        <f t="shared" si="9"/>
        <v>1</v>
      </c>
    </row>
    <row r="68" ht="46" hidden="1" customHeight="1" spans="1:41">
      <c r="A68" s="11">
        <v>64</v>
      </c>
      <c r="B68" s="12" t="s">
        <v>107</v>
      </c>
      <c r="C68" s="33" t="s">
        <v>254</v>
      </c>
      <c r="D68" s="77" t="s">
        <v>255</v>
      </c>
      <c r="E68" s="35" t="s">
        <v>256</v>
      </c>
      <c r="F68" s="14">
        <v>1800</v>
      </c>
      <c r="G68" s="14">
        <v>600.96</v>
      </c>
      <c r="H68" s="14">
        <v>300.48</v>
      </c>
      <c r="I68" s="14">
        <v>26.29</v>
      </c>
      <c r="J68" s="14">
        <v>6.01</v>
      </c>
      <c r="K68" s="14">
        <f t="shared" si="7"/>
        <v>2733.74</v>
      </c>
      <c r="L68" s="29"/>
      <c r="N68">
        <f>VLOOKUP(D68,[1]新增!$C:$Q,15,0)</f>
        <v>0</v>
      </c>
      <c r="P68" t="str">
        <f>VLOOKUP(D68,[6]Sheet1!$D:$H,5,0)</f>
        <v>在岗</v>
      </c>
      <c r="T68">
        <f>VLOOKUP(D68,[7]Sheet1!$D:$H,5,0)</f>
        <v>1800</v>
      </c>
      <c r="U68">
        <f>VLOOKUP(D68,[7]Sheet1!$D:$I,6,0)</f>
        <v>600.96</v>
      </c>
      <c r="V68">
        <f>VLOOKUP(D68,[7]Sheet1!$D:$J,7,0)</f>
        <v>300.48</v>
      </c>
      <c r="W68">
        <f>VLOOKUP(D68,[7]Sheet1!$D:$L,9,0)</f>
        <v>26.29</v>
      </c>
      <c r="X68">
        <f>VLOOKUP(D68,[7]Sheet1!$D:$L,8,0)</f>
        <v>6.01</v>
      </c>
      <c r="Y68">
        <f>VLOOKUP(D68,[7]Sheet1!$D:$M,10,0)</f>
        <v>2733.74</v>
      </c>
      <c r="AH68">
        <v>1800</v>
      </c>
      <c r="AI68">
        <v>600.96</v>
      </c>
      <c r="AJ68">
        <v>300.48</v>
      </c>
      <c r="AK68">
        <v>26.29</v>
      </c>
      <c r="AL68">
        <v>6.01</v>
      </c>
      <c r="AM68">
        <f t="shared" si="8"/>
        <v>2733.74</v>
      </c>
      <c r="AO68" t="b">
        <f t="shared" si="9"/>
        <v>1</v>
      </c>
    </row>
    <row r="69" ht="46" hidden="1" customHeight="1" spans="1:41">
      <c r="A69" s="11">
        <v>65</v>
      </c>
      <c r="B69" s="12" t="s">
        <v>107</v>
      </c>
      <c r="C69" s="33" t="s">
        <v>257</v>
      </c>
      <c r="D69" s="77" t="s">
        <v>258</v>
      </c>
      <c r="E69" s="35" t="s">
        <v>256</v>
      </c>
      <c r="F69" s="14">
        <v>1800</v>
      </c>
      <c r="G69" s="14">
        <v>600.96</v>
      </c>
      <c r="H69" s="14">
        <v>300.48</v>
      </c>
      <c r="I69" s="14">
        <v>26.29</v>
      </c>
      <c r="J69" s="14">
        <v>6.01</v>
      </c>
      <c r="K69" s="14">
        <f t="shared" si="7"/>
        <v>2733.74</v>
      </c>
      <c r="L69" s="29"/>
      <c r="N69">
        <f>VLOOKUP(D69,[1]新增!$C:$Q,15,0)</f>
        <v>0</v>
      </c>
      <c r="P69" t="str">
        <f>VLOOKUP(D69,[6]Sheet1!$D:$H,5,0)</f>
        <v>在岗</v>
      </c>
      <c r="T69">
        <f>VLOOKUP(D69,[7]Sheet1!$D:$H,5,0)</f>
        <v>1800</v>
      </c>
      <c r="U69">
        <f>VLOOKUP(D69,[7]Sheet1!$D:$I,6,0)</f>
        <v>600.96</v>
      </c>
      <c r="V69">
        <f>VLOOKUP(D69,[7]Sheet1!$D:$J,7,0)</f>
        <v>300.48</v>
      </c>
      <c r="W69">
        <f>VLOOKUP(D69,[7]Sheet1!$D:$L,9,0)</f>
        <v>26.29</v>
      </c>
      <c r="X69">
        <f>VLOOKUP(D69,[7]Sheet1!$D:$L,8,0)</f>
        <v>6.01</v>
      </c>
      <c r="Y69">
        <f>VLOOKUP(D69,[7]Sheet1!$D:$M,10,0)</f>
        <v>2733.74</v>
      </c>
      <c r="AH69">
        <v>1800</v>
      </c>
      <c r="AI69">
        <v>600.96</v>
      </c>
      <c r="AJ69">
        <v>300.48</v>
      </c>
      <c r="AK69">
        <v>26.29</v>
      </c>
      <c r="AL69">
        <v>6.01</v>
      </c>
      <c r="AM69">
        <f t="shared" si="8"/>
        <v>2733.74</v>
      </c>
      <c r="AO69" t="b">
        <f t="shared" si="9"/>
        <v>1</v>
      </c>
    </row>
    <row r="70" ht="46" hidden="1" customHeight="1" spans="1:41">
      <c r="A70" s="11">
        <v>66</v>
      </c>
      <c r="B70" s="12" t="s">
        <v>107</v>
      </c>
      <c r="C70" s="33" t="s">
        <v>259</v>
      </c>
      <c r="D70" s="77" t="s">
        <v>260</v>
      </c>
      <c r="E70" s="35" t="s">
        <v>256</v>
      </c>
      <c r="F70" s="14">
        <v>1800</v>
      </c>
      <c r="G70" s="14">
        <v>600.96</v>
      </c>
      <c r="H70" s="14">
        <v>300.48</v>
      </c>
      <c r="I70" s="14">
        <v>26.29</v>
      </c>
      <c r="J70" s="14">
        <v>6.01</v>
      </c>
      <c r="K70" s="14">
        <f t="shared" si="7"/>
        <v>2733.74</v>
      </c>
      <c r="L70" s="29"/>
      <c r="N70">
        <f>VLOOKUP(D70,[1]新增!$C:$Q,15,0)</f>
        <v>0</v>
      </c>
      <c r="P70" t="str">
        <f>VLOOKUP(D70,[6]Sheet1!$D:$H,5,0)</f>
        <v>在岗</v>
      </c>
      <c r="T70">
        <f>VLOOKUP(D70,[7]Sheet1!$D:$H,5,0)</f>
        <v>1800</v>
      </c>
      <c r="U70">
        <f>VLOOKUP(D70,[7]Sheet1!$D:$I,6,0)</f>
        <v>600.96</v>
      </c>
      <c r="V70">
        <f>VLOOKUP(D70,[7]Sheet1!$D:$J,7,0)</f>
        <v>300.48</v>
      </c>
      <c r="W70">
        <f>VLOOKUP(D70,[7]Sheet1!$D:$L,9,0)</f>
        <v>26.29</v>
      </c>
      <c r="X70">
        <f>VLOOKUP(D70,[7]Sheet1!$D:$L,8,0)</f>
        <v>6.01</v>
      </c>
      <c r="Y70">
        <f>VLOOKUP(D70,[7]Sheet1!$D:$M,10,0)</f>
        <v>2733.74</v>
      </c>
      <c r="AH70">
        <v>1800</v>
      </c>
      <c r="AI70">
        <v>600.96</v>
      </c>
      <c r="AJ70">
        <v>300.48</v>
      </c>
      <c r="AK70">
        <v>26.29</v>
      </c>
      <c r="AL70">
        <v>6.01</v>
      </c>
      <c r="AM70">
        <f t="shared" si="8"/>
        <v>2733.74</v>
      </c>
      <c r="AO70" t="b">
        <f t="shared" si="9"/>
        <v>1</v>
      </c>
    </row>
    <row r="71" ht="46" hidden="1" customHeight="1" spans="1:41">
      <c r="A71" s="11">
        <v>67</v>
      </c>
      <c r="B71" s="12" t="s">
        <v>107</v>
      </c>
      <c r="C71" s="33" t="s">
        <v>261</v>
      </c>
      <c r="D71" s="77" t="s">
        <v>262</v>
      </c>
      <c r="E71" s="35" t="s">
        <v>256</v>
      </c>
      <c r="F71" s="14">
        <v>1800</v>
      </c>
      <c r="G71" s="14">
        <v>600.96</v>
      </c>
      <c r="H71" s="14">
        <v>300.48</v>
      </c>
      <c r="I71" s="14">
        <v>26.29</v>
      </c>
      <c r="J71" s="14">
        <v>6.01</v>
      </c>
      <c r="K71" s="14">
        <f t="shared" si="7"/>
        <v>2733.74</v>
      </c>
      <c r="L71" s="29"/>
      <c r="N71">
        <f>VLOOKUP(D71,[1]新增!$C:$Q,15,0)</f>
        <v>0</v>
      </c>
      <c r="P71" t="str">
        <f>VLOOKUP(D71,[6]Sheet1!$D:$H,5,0)</f>
        <v>在岗</v>
      </c>
      <c r="T71">
        <f>VLOOKUP(D71,[7]Sheet1!$D:$H,5,0)</f>
        <v>1800</v>
      </c>
      <c r="U71">
        <f>VLOOKUP(D71,[7]Sheet1!$D:$I,6,0)</f>
        <v>600.96</v>
      </c>
      <c r="V71">
        <f>VLOOKUP(D71,[7]Sheet1!$D:$J,7,0)</f>
        <v>300.48</v>
      </c>
      <c r="W71">
        <f>VLOOKUP(D71,[7]Sheet1!$D:$L,9,0)</f>
        <v>26.29</v>
      </c>
      <c r="X71">
        <f>VLOOKUP(D71,[7]Sheet1!$D:$L,8,0)</f>
        <v>6.01</v>
      </c>
      <c r="Y71">
        <f>VLOOKUP(D71,[7]Sheet1!$D:$M,10,0)</f>
        <v>2733.74</v>
      </c>
      <c r="AH71">
        <v>1800</v>
      </c>
      <c r="AI71">
        <v>600.96</v>
      </c>
      <c r="AJ71">
        <v>300.48</v>
      </c>
      <c r="AK71">
        <v>26.29</v>
      </c>
      <c r="AL71">
        <v>6.01</v>
      </c>
      <c r="AM71">
        <f t="shared" si="8"/>
        <v>2733.74</v>
      </c>
      <c r="AO71" t="b">
        <f t="shared" si="9"/>
        <v>1</v>
      </c>
    </row>
    <row r="72" ht="46" hidden="1" customHeight="1" spans="1:41">
      <c r="A72" s="11">
        <v>68</v>
      </c>
      <c r="B72" s="12" t="s">
        <v>107</v>
      </c>
      <c r="C72" s="33" t="s">
        <v>263</v>
      </c>
      <c r="D72" s="77" t="s">
        <v>264</v>
      </c>
      <c r="E72" s="35" t="s">
        <v>256</v>
      </c>
      <c r="F72" s="14">
        <v>1800</v>
      </c>
      <c r="G72" s="14">
        <v>600.96</v>
      </c>
      <c r="H72" s="14">
        <v>300.48</v>
      </c>
      <c r="I72" s="14">
        <v>26.29</v>
      </c>
      <c r="J72" s="14">
        <v>6.01</v>
      </c>
      <c r="K72" s="14">
        <f t="shared" si="7"/>
        <v>2733.74</v>
      </c>
      <c r="L72" s="29"/>
      <c r="N72">
        <f>VLOOKUP(D72,[1]新增!$C:$Q,15,0)</f>
        <v>0</v>
      </c>
      <c r="P72" t="str">
        <f>VLOOKUP(D72,[6]Sheet1!$D:$H,5,0)</f>
        <v>在岗</v>
      </c>
      <c r="T72">
        <f>VLOOKUP(D72,[7]Sheet1!$D:$H,5,0)</f>
        <v>1800</v>
      </c>
      <c r="U72">
        <f>VLOOKUP(D72,[7]Sheet1!$D:$I,6,0)</f>
        <v>600.96</v>
      </c>
      <c r="V72">
        <f>VLOOKUP(D72,[7]Sheet1!$D:$J,7,0)</f>
        <v>300.48</v>
      </c>
      <c r="W72">
        <f>VLOOKUP(D72,[7]Sheet1!$D:$L,9,0)</f>
        <v>26.29</v>
      </c>
      <c r="X72">
        <f>VLOOKUP(D72,[7]Sheet1!$D:$L,8,0)</f>
        <v>6.01</v>
      </c>
      <c r="Y72">
        <f>VLOOKUP(D72,[7]Sheet1!$D:$M,10,0)</f>
        <v>2733.74</v>
      </c>
      <c r="AH72">
        <v>1800</v>
      </c>
      <c r="AI72">
        <v>600.96</v>
      </c>
      <c r="AJ72">
        <v>300.48</v>
      </c>
      <c r="AK72">
        <v>26.29</v>
      </c>
      <c r="AL72">
        <v>6.01</v>
      </c>
      <c r="AM72">
        <f t="shared" si="8"/>
        <v>2733.74</v>
      </c>
      <c r="AO72" t="b">
        <f t="shared" si="9"/>
        <v>1</v>
      </c>
    </row>
    <row r="73" ht="46" hidden="1" customHeight="1" spans="1:41">
      <c r="A73" s="11">
        <v>69</v>
      </c>
      <c r="B73" s="12" t="s">
        <v>107</v>
      </c>
      <c r="C73" s="33" t="s">
        <v>265</v>
      </c>
      <c r="D73" s="77" t="s">
        <v>266</v>
      </c>
      <c r="E73" s="35" t="s">
        <v>256</v>
      </c>
      <c r="F73" s="14">
        <v>1800</v>
      </c>
      <c r="G73" s="14">
        <v>600.96</v>
      </c>
      <c r="H73" s="14">
        <v>300.48</v>
      </c>
      <c r="I73" s="14">
        <v>26.29</v>
      </c>
      <c r="J73" s="14">
        <v>6.01</v>
      </c>
      <c r="K73" s="14">
        <f t="shared" si="7"/>
        <v>2733.74</v>
      </c>
      <c r="L73" s="29"/>
      <c r="N73">
        <f>VLOOKUP(D73,[1]新增!$C:$Q,15,0)</f>
        <v>0</v>
      </c>
      <c r="P73" t="str">
        <f>VLOOKUP(D73,[6]Sheet1!$D:$H,5,0)</f>
        <v>在岗</v>
      </c>
      <c r="T73">
        <f>VLOOKUP(D73,[7]Sheet1!$D:$H,5,0)</f>
        <v>1800</v>
      </c>
      <c r="U73">
        <f>VLOOKUP(D73,[7]Sheet1!$D:$I,6,0)</f>
        <v>600.96</v>
      </c>
      <c r="V73">
        <f>VLOOKUP(D73,[7]Sheet1!$D:$J,7,0)</f>
        <v>300.48</v>
      </c>
      <c r="W73">
        <f>VLOOKUP(D73,[7]Sheet1!$D:$L,9,0)</f>
        <v>26.29</v>
      </c>
      <c r="X73">
        <f>VLOOKUP(D73,[7]Sheet1!$D:$L,8,0)</f>
        <v>6.01</v>
      </c>
      <c r="Y73">
        <f>VLOOKUP(D73,[7]Sheet1!$D:$M,10,0)</f>
        <v>2733.74</v>
      </c>
      <c r="AH73">
        <v>1800</v>
      </c>
      <c r="AI73">
        <v>600.96</v>
      </c>
      <c r="AJ73">
        <v>300.48</v>
      </c>
      <c r="AK73">
        <v>26.29</v>
      </c>
      <c r="AL73">
        <v>6.01</v>
      </c>
      <c r="AM73">
        <f t="shared" si="8"/>
        <v>2733.74</v>
      </c>
      <c r="AO73" t="b">
        <f t="shared" si="9"/>
        <v>1</v>
      </c>
    </row>
    <row r="74" ht="46" hidden="1" customHeight="1" spans="1:41">
      <c r="A74" s="11">
        <v>70</v>
      </c>
      <c r="B74" s="12" t="s">
        <v>107</v>
      </c>
      <c r="C74" s="33" t="s">
        <v>267</v>
      </c>
      <c r="D74" s="77" t="s">
        <v>268</v>
      </c>
      <c r="E74" s="35" t="s">
        <v>256</v>
      </c>
      <c r="F74" s="14">
        <v>1800</v>
      </c>
      <c r="G74" s="14">
        <v>600.96</v>
      </c>
      <c r="H74" s="14">
        <v>300.48</v>
      </c>
      <c r="I74" s="14">
        <v>26.29</v>
      </c>
      <c r="J74" s="14">
        <v>6.01</v>
      </c>
      <c r="K74" s="14">
        <f t="shared" si="7"/>
        <v>2733.74</v>
      </c>
      <c r="L74" s="29"/>
      <c r="N74">
        <f>VLOOKUP(D74,[1]新增!$C:$Q,15,0)</f>
        <v>0</v>
      </c>
      <c r="P74" t="str">
        <f>VLOOKUP(D74,[6]Sheet1!$D:$H,5,0)</f>
        <v>在岗</v>
      </c>
      <c r="T74">
        <f>VLOOKUP(D74,[7]Sheet1!$D:$H,5,0)</f>
        <v>1800</v>
      </c>
      <c r="U74">
        <f>VLOOKUP(D74,[7]Sheet1!$D:$I,6,0)</f>
        <v>600.96</v>
      </c>
      <c r="V74">
        <f>VLOOKUP(D74,[7]Sheet1!$D:$J,7,0)</f>
        <v>300.48</v>
      </c>
      <c r="W74">
        <f>VLOOKUP(D74,[7]Sheet1!$D:$L,9,0)</f>
        <v>26.29</v>
      </c>
      <c r="X74">
        <f>VLOOKUP(D74,[7]Sheet1!$D:$L,8,0)</f>
        <v>6.01</v>
      </c>
      <c r="Y74">
        <f>VLOOKUP(D74,[7]Sheet1!$D:$M,10,0)</f>
        <v>2733.74</v>
      </c>
      <c r="AH74">
        <v>1800</v>
      </c>
      <c r="AI74">
        <v>600.96</v>
      </c>
      <c r="AJ74">
        <v>300.48</v>
      </c>
      <c r="AK74">
        <v>26.29</v>
      </c>
      <c r="AL74">
        <v>6.01</v>
      </c>
      <c r="AM74">
        <f t="shared" si="8"/>
        <v>2733.74</v>
      </c>
      <c r="AO74" t="b">
        <f t="shared" si="9"/>
        <v>1</v>
      </c>
    </row>
    <row r="75" ht="46" hidden="1" customHeight="1" spans="1:41">
      <c r="A75" s="11">
        <v>71</v>
      </c>
      <c r="B75" s="12" t="s">
        <v>107</v>
      </c>
      <c r="C75" s="33" t="s">
        <v>269</v>
      </c>
      <c r="D75" s="34" t="s">
        <v>270</v>
      </c>
      <c r="E75" s="35" t="s">
        <v>256</v>
      </c>
      <c r="F75" s="14">
        <v>1800</v>
      </c>
      <c r="G75" s="14">
        <v>600.96</v>
      </c>
      <c r="H75" s="14">
        <v>300.48</v>
      </c>
      <c r="I75" s="14">
        <v>26.29</v>
      </c>
      <c r="J75" s="14">
        <v>6.01</v>
      </c>
      <c r="K75" s="14">
        <f t="shared" si="7"/>
        <v>2733.74</v>
      </c>
      <c r="L75" s="29"/>
      <c r="N75">
        <f>VLOOKUP(D75,[1]新增!$C:$Q,15,0)</f>
        <v>0</v>
      </c>
      <c r="P75" t="str">
        <f>VLOOKUP(D75,[6]Sheet1!$D:$H,5,0)</f>
        <v>在岗</v>
      </c>
      <c r="T75">
        <f>VLOOKUP(D75,[7]Sheet1!$D:$H,5,0)</f>
        <v>1800</v>
      </c>
      <c r="U75">
        <f>VLOOKUP(D75,[7]Sheet1!$D:$I,6,0)</f>
        <v>600.96</v>
      </c>
      <c r="V75">
        <f>VLOOKUP(D75,[7]Sheet1!$D:$J,7,0)</f>
        <v>300.48</v>
      </c>
      <c r="W75">
        <f>VLOOKUP(D75,[7]Sheet1!$D:$L,9,0)</f>
        <v>26.29</v>
      </c>
      <c r="X75">
        <f>VLOOKUP(D75,[7]Sheet1!$D:$L,8,0)</f>
        <v>6.01</v>
      </c>
      <c r="Y75">
        <f>VLOOKUP(D75,[7]Sheet1!$D:$M,10,0)</f>
        <v>2733.74</v>
      </c>
      <c r="AH75">
        <v>1800</v>
      </c>
      <c r="AI75">
        <v>600.96</v>
      </c>
      <c r="AJ75">
        <v>300.48</v>
      </c>
      <c r="AK75">
        <v>26.29</v>
      </c>
      <c r="AL75">
        <v>6.01</v>
      </c>
      <c r="AM75">
        <f t="shared" si="8"/>
        <v>2733.74</v>
      </c>
      <c r="AO75" t="b">
        <f t="shared" si="9"/>
        <v>1</v>
      </c>
    </row>
    <row r="76" ht="46" hidden="1" customHeight="1" spans="1:41">
      <c r="A76" s="11">
        <v>72</v>
      </c>
      <c r="B76" s="12" t="s">
        <v>107</v>
      </c>
      <c r="C76" s="33" t="s">
        <v>271</v>
      </c>
      <c r="D76" s="77" t="s">
        <v>272</v>
      </c>
      <c r="E76" s="35" t="s">
        <v>256</v>
      </c>
      <c r="F76" s="14">
        <v>1800</v>
      </c>
      <c r="G76" s="14">
        <v>600.96</v>
      </c>
      <c r="H76" s="14">
        <v>300.48</v>
      </c>
      <c r="I76" s="14">
        <v>26.29</v>
      </c>
      <c r="J76" s="14">
        <v>6.01</v>
      </c>
      <c r="K76" s="14">
        <f t="shared" si="7"/>
        <v>2733.74</v>
      </c>
      <c r="L76" s="29"/>
      <c r="N76">
        <f>VLOOKUP(D76,[1]新增!$C:$Q,15,0)</f>
        <v>0</v>
      </c>
      <c r="P76" t="str">
        <f>VLOOKUP(D76,[6]Sheet1!$D:$H,5,0)</f>
        <v>在岗</v>
      </c>
      <c r="T76">
        <f>VLOOKUP(D76,[7]Sheet1!$D:$H,5,0)</f>
        <v>1800</v>
      </c>
      <c r="U76">
        <f>VLOOKUP(D76,[7]Sheet1!$D:$I,6,0)</f>
        <v>600.96</v>
      </c>
      <c r="V76">
        <f>VLOOKUP(D76,[7]Sheet1!$D:$J,7,0)</f>
        <v>300.48</v>
      </c>
      <c r="W76">
        <f>VLOOKUP(D76,[7]Sheet1!$D:$L,9,0)</f>
        <v>26.29</v>
      </c>
      <c r="X76">
        <f>VLOOKUP(D76,[7]Sheet1!$D:$L,8,0)</f>
        <v>6.01</v>
      </c>
      <c r="Y76">
        <f>VLOOKUP(D76,[7]Sheet1!$D:$M,10,0)</f>
        <v>2733.74</v>
      </c>
      <c r="AH76">
        <v>1800</v>
      </c>
      <c r="AI76">
        <v>600.96</v>
      </c>
      <c r="AJ76">
        <v>300.48</v>
      </c>
      <c r="AK76">
        <v>26.29</v>
      </c>
      <c r="AL76">
        <v>6.01</v>
      </c>
      <c r="AM76">
        <f t="shared" si="8"/>
        <v>2733.74</v>
      </c>
      <c r="AO76" t="b">
        <f t="shared" si="9"/>
        <v>1</v>
      </c>
    </row>
    <row r="77" ht="46" hidden="1" customHeight="1" spans="1:41">
      <c r="A77" s="11">
        <v>73</v>
      </c>
      <c r="B77" s="12" t="s">
        <v>107</v>
      </c>
      <c r="C77" s="33" t="s">
        <v>273</v>
      </c>
      <c r="D77" s="77" t="s">
        <v>274</v>
      </c>
      <c r="E77" s="35" t="s">
        <v>256</v>
      </c>
      <c r="F77" s="14">
        <v>1800</v>
      </c>
      <c r="G77" s="14">
        <v>600.96</v>
      </c>
      <c r="H77" s="14">
        <v>300.48</v>
      </c>
      <c r="I77" s="14">
        <v>26.29</v>
      </c>
      <c r="J77" s="14">
        <v>6.01</v>
      </c>
      <c r="K77" s="14">
        <f t="shared" si="7"/>
        <v>2733.74</v>
      </c>
      <c r="L77" s="29"/>
      <c r="N77">
        <f>VLOOKUP(D77,[1]新增!$C:$Q,15,0)</f>
        <v>0</v>
      </c>
      <c r="P77" t="str">
        <f>VLOOKUP(D77,[6]Sheet1!$D:$H,5,0)</f>
        <v>在岗</v>
      </c>
      <c r="T77">
        <f>VLOOKUP(D77,[7]Sheet1!$D:$H,5,0)</f>
        <v>1800</v>
      </c>
      <c r="U77">
        <f>VLOOKUP(D77,[7]Sheet1!$D:$I,6,0)</f>
        <v>600.96</v>
      </c>
      <c r="V77">
        <f>VLOOKUP(D77,[7]Sheet1!$D:$J,7,0)</f>
        <v>300.48</v>
      </c>
      <c r="W77">
        <f>VLOOKUP(D77,[7]Sheet1!$D:$L,9,0)</f>
        <v>26.29</v>
      </c>
      <c r="X77">
        <f>VLOOKUP(D77,[7]Sheet1!$D:$L,8,0)</f>
        <v>6.01</v>
      </c>
      <c r="Y77">
        <f>VLOOKUP(D77,[7]Sheet1!$D:$M,10,0)</f>
        <v>2733.74</v>
      </c>
      <c r="AH77">
        <v>1800</v>
      </c>
      <c r="AI77">
        <v>600.96</v>
      </c>
      <c r="AJ77">
        <v>300.48</v>
      </c>
      <c r="AK77">
        <v>26.29</v>
      </c>
      <c r="AL77">
        <v>6.01</v>
      </c>
      <c r="AM77">
        <f t="shared" si="8"/>
        <v>2733.74</v>
      </c>
      <c r="AO77" t="b">
        <f t="shared" si="9"/>
        <v>1</v>
      </c>
    </row>
    <row r="78" ht="46" hidden="1" customHeight="1" spans="1:41">
      <c r="A78" s="11">
        <v>74</v>
      </c>
      <c r="B78" s="12" t="s">
        <v>107</v>
      </c>
      <c r="C78" s="33" t="s">
        <v>275</v>
      </c>
      <c r="D78" s="77" t="s">
        <v>276</v>
      </c>
      <c r="E78" s="35" t="s">
        <v>256</v>
      </c>
      <c r="F78" s="14">
        <v>1800</v>
      </c>
      <c r="G78" s="14">
        <v>600.96</v>
      </c>
      <c r="H78" s="14">
        <v>300.48</v>
      </c>
      <c r="I78" s="14">
        <v>26.29</v>
      </c>
      <c r="J78" s="14">
        <v>6.01</v>
      </c>
      <c r="K78" s="14">
        <f t="shared" si="7"/>
        <v>2733.74</v>
      </c>
      <c r="L78" s="29"/>
      <c r="N78">
        <f>VLOOKUP(D78,[1]新增!$C:$Q,15,0)</f>
        <v>0</v>
      </c>
      <c r="P78" t="str">
        <f>VLOOKUP(D78,[6]Sheet1!$D:$H,5,0)</f>
        <v>在岗</v>
      </c>
      <c r="T78">
        <f>VLOOKUP(D78,[7]Sheet1!$D:$H,5,0)</f>
        <v>1800</v>
      </c>
      <c r="U78">
        <f>VLOOKUP(D78,[7]Sheet1!$D:$I,6,0)</f>
        <v>600.96</v>
      </c>
      <c r="V78">
        <f>VLOOKUP(D78,[7]Sheet1!$D:$J,7,0)</f>
        <v>300.48</v>
      </c>
      <c r="W78">
        <f>VLOOKUP(D78,[7]Sheet1!$D:$L,9,0)</f>
        <v>26.29</v>
      </c>
      <c r="X78">
        <f>VLOOKUP(D78,[7]Sheet1!$D:$L,8,0)</f>
        <v>6.01</v>
      </c>
      <c r="Y78">
        <f>VLOOKUP(D78,[7]Sheet1!$D:$M,10,0)</f>
        <v>2733.74</v>
      </c>
      <c r="AH78">
        <v>1800</v>
      </c>
      <c r="AI78">
        <v>600.96</v>
      </c>
      <c r="AJ78">
        <v>300.48</v>
      </c>
      <c r="AK78">
        <v>26.29</v>
      </c>
      <c r="AL78">
        <v>6.01</v>
      </c>
      <c r="AM78">
        <f t="shared" si="8"/>
        <v>2733.74</v>
      </c>
      <c r="AO78" t="b">
        <f t="shared" si="9"/>
        <v>1</v>
      </c>
    </row>
    <row r="79" ht="46" hidden="1" customHeight="1" spans="1:41">
      <c r="A79" s="11">
        <v>75</v>
      </c>
      <c r="B79" s="12" t="s">
        <v>107</v>
      </c>
      <c r="C79" s="33" t="s">
        <v>277</v>
      </c>
      <c r="D79" s="77" t="s">
        <v>278</v>
      </c>
      <c r="E79" s="35" t="s">
        <v>256</v>
      </c>
      <c r="F79" s="14">
        <v>1800</v>
      </c>
      <c r="G79" s="14">
        <v>600.96</v>
      </c>
      <c r="H79" s="14">
        <v>300.48</v>
      </c>
      <c r="I79" s="14">
        <v>26.29</v>
      </c>
      <c r="J79" s="14">
        <v>6.01</v>
      </c>
      <c r="K79" s="14">
        <f t="shared" si="7"/>
        <v>2733.74</v>
      </c>
      <c r="L79" s="29"/>
      <c r="N79">
        <f>VLOOKUP(D79,[1]新增!$C:$Q,15,0)</f>
        <v>0</v>
      </c>
      <c r="P79" t="str">
        <f>VLOOKUP(D79,[6]Sheet1!$D:$H,5,0)</f>
        <v>在岗</v>
      </c>
      <c r="T79">
        <f>VLOOKUP(D79,[7]Sheet1!$D:$H,5,0)</f>
        <v>1800</v>
      </c>
      <c r="U79">
        <f>VLOOKUP(D79,[7]Sheet1!$D:$I,6,0)</f>
        <v>600.96</v>
      </c>
      <c r="V79">
        <f>VLOOKUP(D79,[7]Sheet1!$D:$J,7,0)</f>
        <v>300.48</v>
      </c>
      <c r="W79">
        <f>VLOOKUP(D79,[7]Sheet1!$D:$L,9,0)</f>
        <v>26.29</v>
      </c>
      <c r="X79">
        <f>VLOOKUP(D79,[7]Sheet1!$D:$L,8,0)</f>
        <v>6.01</v>
      </c>
      <c r="Y79">
        <f>VLOOKUP(D79,[7]Sheet1!$D:$M,10,0)</f>
        <v>2733.74</v>
      </c>
      <c r="AH79">
        <v>1800</v>
      </c>
      <c r="AI79">
        <v>600.96</v>
      </c>
      <c r="AJ79">
        <v>300.48</v>
      </c>
      <c r="AK79">
        <v>26.29</v>
      </c>
      <c r="AL79">
        <v>6.01</v>
      </c>
      <c r="AM79">
        <f t="shared" si="8"/>
        <v>2733.74</v>
      </c>
      <c r="AO79" t="b">
        <f t="shared" si="9"/>
        <v>1</v>
      </c>
    </row>
    <row r="80" ht="46" hidden="1" customHeight="1" spans="1:41">
      <c r="A80" s="11">
        <v>76</v>
      </c>
      <c r="B80" s="12" t="s">
        <v>107</v>
      </c>
      <c r="C80" s="33" t="s">
        <v>279</v>
      </c>
      <c r="D80" s="77" t="s">
        <v>280</v>
      </c>
      <c r="E80" s="35" t="s">
        <v>256</v>
      </c>
      <c r="F80" s="14">
        <v>1800</v>
      </c>
      <c r="G80" s="14">
        <v>600.96</v>
      </c>
      <c r="H80" s="14">
        <v>300.48</v>
      </c>
      <c r="I80" s="14">
        <v>26.29</v>
      </c>
      <c r="J80" s="14">
        <v>6.01</v>
      </c>
      <c r="K80" s="14">
        <f t="shared" si="7"/>
        <v>2733.74</v>
      </c>
      <c r="L80" s="29"/>
      <c r="N80">
        <f>VLOOKUP(D80,[1]新增!$C:$Q,15,0)</f>
        <v>0</v>
      </c>
      <c r="P80" t="str">
        <f>VLOOKUP(D80,[6]Sheet1!$D:$H,5,0)</f>
        <v>在岗</v>
      </c>
      <c r="T80">
        <f>VLOOKUP(D80,[7]Sheet1!$D:$H,5,0)</f>
        <v>1800</v>
      </c>
      <c r="U80">
        <f>VLOOKUP(D80,[7]Sheet1!$D:$I,6,0)</f>
        <v>600.96</v>
      </c>
      <c r="V80">
        <f>VLOOKUP(D80,[7]Sheet1!$D:$J,7,0)</f>
        <v>300.48</v>
      </c>
      <c r="W80">
        <f>VLOOKUP(D80,[7]Sheet1!$D:$L,9,0)</f>
        <v>26.29</v>
      </c>
      <c r="X80">
        <f>VLOOKUP(D80,[7]Sheet1!$D:$L,8,0)</f>
        <v>6.01</v>
      </c>
      <c r="Y80">
        <f>VLOOKUP(D80,[7]Sheet1!$D:$M,10,0)</f>
        <v>2733.74</v>
      </c>
      <c r="AH80">
        <v>1800</v>
      </c>
      <c r="AI80">
        <v>600.96</v>
      </c>
      <c r="AJ80">
        <v>300.48</v>
      </c>
      <c r="AK80">
        <v>26.29</v>
      </c>
      <c r="AL80">
        <v>6.01</v>
      </c>
      <c r="AM80">
        <f t="shared" si="8"/>
        <v>2733.74</v>
      </c>
      <c r="AO80" t="b">
        <f t="shared" si="9"/>
        <v>1</v>
      </c>
    </row>
    <row r="81" ht="46" hidden="1" customHeight="1" spans="1:41">
      <c r="A81" s="11">
        <v>77</v>
      </c>
      <c r="B81" s="12" t="s">
        <v>107</v>
      </c>
      <c r="C81" s="33" t="s">
        <v>281</v>
      </c>
      <c r="D81" s="34" t="s">
        <v>282</v>
      </c>
      <c r="E81" s="35" t="s">
        <v>256</v>
      </c>
      <c r="F81" s="14">
        <v>1800</v>
      </c>
      <c r="G81" s="14">
        <v>600.96</v>
      </c>
      <c r="H81" s="14">
        <v>300.48</v>
      </c>
      <c r="I81" s="14">
        <v>26.29</v>
      </c>
      <c r="J81" s="14">
        <v>6.01</v>
      </c>
      <c r="K81" s="14">
        <f t="shared" si="7"/>
        <v>2733.74</v>
      </c>
      <c r="L81" s="29"/>
      <c r="N81">
        <f>VLOOKUP(D81,[1]新增!$C:$Q,15,0)</f>
        <v>0</v>
      </c>
      <c r="P81" t="str">
        <f>VLOOKUP(D81,[6]Sheet1!$D:$H,5,0)</f>
        <v>在岗</v>
      </c>
      <c r="T81">
        <f>VLOOKUP(D81,[7]Sheet1!$D:$H,5,0)</f>
        <v>1800</v>
      </c>
      <c r="U81">
        <f>VLOOKUP(D81,[7]Sheet1!$D:$I,6,0)</f>
        <v>600.96</v>
      </c>
      <c r="V81">
        <f>VLOOKUP(D81,[7]Sheet1!$D:$J,7,0)</f>
        <v>300.48</v>
      </c>
      <c r="W81">
        <f>VLOOKUP(D81,[7]Sheet1!$D:$L,9,0)</f>
        <v>26.29</v>
      </c>
      <c r="X81">
        <f>VLOOKUP(D81,[7]Sheet1!$D:$L,8,0)</f>
        <v>6.01</v>
      </c>
      <c r="Y81">
        <f>VLOOKUP(D81,[7]Sheet1!$D:$M,10,0)</f>
        <v>2733.74</v>
      </c>
      <c r="AH81">
        <v>1800</v>
      </c>
      <c r="AI81">
        <v>600.96</v>
      </c>
      <c r="AJ81">
        <v>300.48</v>
      </c>
      <c r="AK81">
        <v>26.29</v>
      </c>
      <c r="AL81">
        <v>6.01</v>
      </c>
      <c r="AM81">
        <f t="shared" si="8"/>
        <v>2733.74</v>
      </c>
      <c r="AO81" t="b">
        <f t="shared" si="9"/>
        <v>1</v>
      </c>
    </row>
    <row r="82" ht="46" hidden="1" customHeight="1" spans="1:41">
      <c r="A82" s="11">
        <v>78</v>
      </c>
      <c r="B82" s="12" t="s">
        <v>107</v>
      </c>
      <c r="C82" s="33" t="s">
        <v>283</v>
      </c>
      <c r="D82" s="77" t="s">
        <v>284</v>
      </c>
      <c r="E82" s="35" t="s">
        <v>256</v>
      </c>
      <c r="F82" s="14">
        <v>1800</v>
      </c>
      <c r="G82" s="14">
        <v>600.96</v>
      </c>
      <c r="H82" s="14">
        <v>300.48</v>
      </c>
      <c r="I82" s="14">
        <v>26.29</v>
      </c>
      <c r="J82" s="14">
        <v>6.01</v>
      </c>
      <c r="K82" s="14">
        <f t="shared" si="7"/>
        <v>2733.74</v>
      </c>
      <c r="L82" s="29"/>
      <c r="N82">
        <f>VLOOKUP(D82,[1]新增!$C:$Q,15,0)</f>
        <v>0</v>
      </c>
      <c r="P82" t="str">
        <f>VLOOKUP(D82,[6]Sheet1!$D:$H,5,0)</f>
        <v>在岗</v>
      </c>
      <c r="T82">
        <f>VLOOKUP(D82,[7]Sheet1!$D:$H,5,0)</f>
        <v>1800</v>
      </c>
      <c r="U82">
        <f>VLOOKUP(D82,[7]Sheet1!$D:$I,6,0)</f>
        <v>600.96</v>
      </c>
      <c r="V82">
        <f>VLOOKUP(D82,[7]Sheet1!$D:$J,7,0)</f>
        <v>300.48</v>
      </c>
      <c r="W82">
        <f>VLOOKUP(D82,[7]Sheet1!$D:$L,9,0)</f>
        <v>26.29</v>
      </c>
      <c r="X82">
        <f>VLOOKUP(D82,[7]Sheet1!$D:$L,8,0)</f>
        <v>6.01</v>
      </c>
      <c r="Y82">
        <f>VLOOKUP(D82,[7]Sheet1!$D:$M,10,0)</f>
        <v>2733.74</v>
      </c>
      <c r="AH82">
        <v>1800</v>
      </c>
      <c r="AI82">
        <v>600.96</v>
      </c>
      <c r="AJ82">
        <v>300.48</v>
      </c>
      <c r="AK82">
        <v>26.29</v>
      </c>
      <c r="AL82">
        <v>6.01</v>
      </c>
      <c r="AM82">
        <f t="shared" si="8"/>
        <v>2733.74</v>
      </c>
      <c r="AO82" t="b">
        <f t="shared" si="9"/>
        <v>1</v>
      </c>
    </row>
    <row r="83" ht="46" hidden="1" customHeight="1" spans="1:41">
      <c r="A83" s="11">
        <v>79</v>
      </c>
      <c r="B83" s="12" t="s">
        <v>107</v>
      </c>
      <c r="C83" s="33" t="s">
        <v>285</v>
      </c>
      <c r="D83" s="77" t="s">
        <v>286</v>
      </c>
      <c r="E83" s="35" t="s">
        <v>256</v>
      </c>
      <c r="F83" s="14">
        <v>1800</v>
      </c>
      <c r="G83" s="14">
        <v>600.96</v>
      </c>
      <c r="H83" s="14">
        <v>300.48</v>
      </c>
      <c r="I83" s="14">
        <v>26.29</v>
      </c>
      <c r="J83" s="14">
        <v>6.01</v>
      </c>
      <c r="K83" s="14">
        <f t="shared" si="7"/>
        <v>2733.74</v>
      </c>
      <c r="L83" s="29"/>
      <c r="N83">
        <f>VLOOKUP(D83,[1]新增!$C:$Q,15,0)</f>
        <v>0</v>
      </c>
      <c r="P83" t="str">
        <f>VLOOKUP(D83,[6]Sheet1!$D:$H,5,0)</f>
        <v>在岗</v>
      </c>
      <c r="T83">
        <f>VLOOKUP(D83,[7]Sheet1!$D:$H,5,0)</f>
        <v>1800</v>
      </c>
      <c r="U83">
        <f>VLOOKUP(D83,[7]Sheet1!$D:$I,6,0)</f>
        <v>600.96</v>
      </c>
      <c r="V83">
        <f>VLOOKUP(D83,[7]Sheet1!$D:$J,7,0)</f>
        <v>300.48</v>
      </c>
      <c r="W83">
        <f>VLOOKUP(D83,[7]Sheet1!$D:$L,9,0)</f>
        <v>26.29</v>
      </c>
      <c r="X83">
        <f>VLOOKUP(D83,[7]Sheet1!$D:$L,8,0)</f>
        <v>6.01</v>
      </c>
      <c r="Y83">
        <f>VLOOKUP(D83,[7]Sheet1!$D:$M,10,0)</f>
        <v>2733.74</v>
      </c>
      <c r="AH83">
        <v>1800</v>
      </c>
      <c r="AI83">
        <v>600.96</v>
      </c>
      <c r="AJ83">
        <v>300.48</v>
      </c>
      <c r="AK83">
        <v>26.29</v>
      </c>
      <c r="AL83">
        <v>6.01</v>
      </c>
      <c r="AM83">
        <f t="shared" si="8"/>
        <v>2733.74</v>
      </c>
      <c r="AO83" t="b">
        <f t="shared" si="9"/>
        <v>1</v>
      </c>
    </row>
    <row r="84" ht="46" hidden="1" customHeight="1" spans="1:41">
      <c r="A84" s="11">
        <v>80</v>
      </c>
      <c r="B84" s="12" t="s">
        <v>107</v>
      </c>
      <c r="C84" s="33" t="s">
        <v>287</v>
      </c>
      <c r="D84" s="77" t="s">
        <v>288</v>
      </c>
      <c r="E84" s="35" t="s">
        <v>256</v>
      </c>
      <c r="F84" s="14">
        <v>1800</v>
      </c>
      <c r="G84" s="14">
        <v>600.96</v>
      </c>
      <c r="H84" s="14">
        <v>300.48</v>
      </c>
      <c r="I84" s="14">
        <v>26.29</v>
      </c>
      <c r="J84" s="14">
        <v>6.01</v>
      </c>
      <c r="K84" s="14">
        <f t="shared" si="7"/>
        <v>2733.74</v>
      </c>
      <c r="L84" s="29"/>
      <c r="N84">
        <f>VLOOKUP(D84,[1]新增!$C:$Q,15,0)</f>
        <v>0</v>
      </c>
      <c r="P84" t="str">
        <f>VLOOKUP(D84,[6]Sheet1!$D:$H,5,0)</f>
        <v>在岗</v>
      </c>
      <c r="T84">
        <f>VLOOKUP(D84,[7]Sheet1!$D:$H,5,0)</f>
        <v>1800</v>
      </c>
      <c r="U84">
        <f>VLOOKUP(D84,[7]Sheet1!$D:$I,6,0)</f>
        <v>600.96</v>
      </c>
      <c r="V84">
        <f>VLOOKUP(D84,[7]Sheet1!$D:$J,7,0)</f>
        <v>300.48</v>
      </c>
      <c r="W84">
        <f>VLOOKUP(D84,[7]Sheet1!$D:$L,9,0)</f>
        <v>26.29</v>
      </c>
      <c r="X84">
        <f>VLOOKUP(D84,[7]Sheet1!$D:$L,8,0)</f>
        <v>6.01</v>
      </c>
      <c r="Y84">
        <f>VLOOKUP(D84,[7]Sheet1!$D:$M,10,0)</f>
        <v>2733.74</v>
      </c>
      <c r="AH84">
        <v>1800</v>
      </c>
      <c r="AI84">
        <v>600.96</v>
      </c>
      <c r="AJ84">
        <v>300.48</v>
      </c>
      <c r="AK84">
        <v>26.29</v>
      </c>
      <c r="AL84">
        <v>6.01</v>
      </c>
      <c r="AM84">
        <f t="shared" si="8"/>
        <v>2733.74</v>
      </c>
      <c r="AO84" t="b">
        <f t="shared" si="9"/>
        <v>1</v>
      </c>
    </row>
    <row r="85" ht="46" hidden="1" customHeight="1" spans="1:41">
      <c r="A85" s="11">
        <v>81</v>
      </c>
      <c r="B85" s="12" t="s">
        <v>107</v>
      </c>
      <c r="C85" s="33" t="s">
        <v>289</v>
      </c>
      <c r="D85" s="77" t="s">
        <v>290</v>
      </c>
      <c r="E85" s="35" t="s">
        <v>256</v>
      </c>
      <c r="F85" s="14">
        <v>1800</v>
      </c>
      <c r="G85" s="14">
        <v>600.96</v>
      </c>
      <c r="H85" s="14">
        <v>300.48</v>
      </c>
      <c r="I85" s="14">
        <v>26.29</v>
      </c>
      <c r="J85" s="14">
        <v>6.01</v>
      </c>
      <c r="K85" s="14">
        <f t="shared" si="7"/>
        <v>2733.74</v>
      </c>
      <c r="L85" s="29"/>
      <c r="N85">
        <f>VLOOKUP(D85,[1]新增!$C:$Q,15,0)</f>
        <v>0</v>
      </c>
      <c r="P85" t="str">
        <f>VLOOKUP(D85,[6]Sheet1!$D:$H,5,0)</f>
        <v>在岗</v>
      </c>
      <c r="T85">
        <f>VLOOKUP(D85,[7]Sheet1!$D:$H,5,0)</f>
        <v>1800</v>
      </c>
      <c r="U85">
        <f>VLOOKUP(D85,[7]Sheet1!$D:$I,6,0)</f>
        <v>600.96</v>
      </c>
      <c r="V85">
        <f>VLOOKUP(D85,[7]Sheet1!$D:$J,7,0)</f>
        <v>300.48</v>
      </c>
      <c r="W85">
        <f>VLOOKUP(D85,[7]Sheet1!$D:$L,9,0)</f>
        <v>26.29</v>
      </c>
      <c r="X85">
        <f>VLOOKUP(D85,[7]Sheet1!$D:$L,8,0)</f>
        <v>6.01</v>
      </c>
      <c r="Y85">
        <f>VLOOKUP(D85,[7]Sheet1!$D:$M,10,0)</f>
        <v>2733.74</v>
      </c>
      <c r="AH85">
        <v>1800</v>
      </c>
      <c r="AI85">
        <v>600.96</v>
      </c>
      <c r="AJ85">
        <v>300.48</v>
      </c>
      <c r="AK85">
        <v>26.29</v>
      </c>
      <c r="AL85">
        <v>6.01</v>
      </c>
      <c r="AM85">
        <f t="shared" si="8"/>
        <v>2733.74</v>
      </c>
      <c r="AO85" t="b">
        <f t="shared" si="9"/>
        <v>1</v>
      </c>
    </row>
    <row r="86" ht="46" hidden="1" customHeight="1" spans="1:25">
      <c r="A86" s="11">
        <v>82</v>
      </c>
      <c r="B86" s="12" t="s">
        <v>107</v>
      </c>
      <c r="C86" s="34" t="s">
        <v>291</v>
      </c>
      <c r="D86" s="77" t="s">
        <v>292</v>
      </c>
      <c r="E86" s="35" t="s">
        <v>256</v>
      </c>
      <c r="F86" s="14"/>
      <c r="G86" s="14"/>
      <c r="H86" s="14"/>
      <c r="I86" s="14"/>
      <c r="J86" s="14"/>
      <c r="K86" s="14"/>
      <c r="L86" s="29"/>
      <c r="N86">
        <f>VLOOKUP(D86,[1]新增!$C:$Q,15,0)</f>
        <v>20250408</v>
      </c>
      <c r="P86" t="s">
        <v>111</v>
      </c>
      <c r="T86" t="e">
        <f>VLOOKUP(D86,[7]Sheet1!$D:$H,5,0)</f>
        <v>#N/A</v>
      </c>
      <c r="U86" t="e">
        <f>VLOOKUP(D86,[7]Sheet1!$D:$I,6,0)</f>
        <v>#N/A</v>
      </c>
      <c r="V86" t="e">
        <f>VLOOKUP(D86,[7]Sheet1!$D:$J,7,0)</f>
        <v>#N/A</v>
      </c>
      <c r="W86" t="e">
        <f>VLOOKUP(D86,[7]Sheet1!$D:$L,9,0)</f>
        <v>#N/A</v>
      </c>
      <c r="X86" t="e">
        <f>VLOOKUP(D86,[7]Sheet1!$D:$L,8,0)</f>
        <v>#N/A</v>
      </c>
      <c r="Y86" t="e">
        <f>VLOOKUP(D86,[7]Sheet1!$D:$M,10,0)</f>
        <v>#N/A</v>
      </c>
    </row>
    <row r="87" ht="46" hidden="1" customHeight="1" spans="1:41">
      <c r="A87" s="11">
        <v>83</v>
      </c>
      <c r="B87" s="12" t="s">
        <v>107</v>
      </c>
      <c r="C87" s="33" t="s">
        <v>293</v>
      </c>
      <c r="D87" s="77" t="s">
        <v>294</v>
      </c>
      <c r="E87" s="35" t="s">
        <v>256</v>
      </c>
      <c r="F87" s="14">
        <v>1800</v>
      </c>
      <c r="G87" s="14">
        <v>600.96</v>
      </c>
      <c r="H87" s="14">
        <v>300.48</v>
      </c>
      <c r="I87" s="14">
        <v>26.29</v>
      </c>
      <c r="J87" s="14">
        <v>6.01</v>
      </c>
      <c r="K87" s="14">
        <f t="shared" ref="K87:K107" si="10">SUM(F87:J87)</f>
        <v>2733.74</v>
      </c>
      <c r="L87" s="29"/>
      <c r="N87">
        <f>VLOOKUP(D87,[1]新增!$C:$Q,15,0)</f>
        <v>0</v>
      </c>
      <c r="P87" t="str">
        <f>VLOOKUP(D87,[6]Sheet1!$D:$H,5,0)</f>
        <v>在岗</v>
      </c>
      <c r="T87">
        <f>VLOOKUP(D87,[7]Sheet1!$D:$H,5,0)</f>
        <v>1800</v>
      </c>
      <c r="U87">
        <f>VLOOKUP(D87,[7]Sheet1!$D:$I,6,0)</f>
        <v>600.96</v>
      </c>
      <c r="V87">
        <f>VLOOKUP(D87,[7]Sheet1!$D:$J,7,0)</f>
        <v>300.48</v>
      </c>
      <c r="W87">
        <f>VLOOKUP(D87,[7]Sheet1!$D:$L,9,0)</f>
        <v>26.29</v>
      </c>
      <c r="X87">
        <f>VLOOKUP(D87,[7]Sheet1!$D:$L,8,0)</f>
        <v>6.01</v>
      </c>
      <c r="Y87">
        <f>VLOOKUP(D87,[7]Sheet1!$D:$M,10,0)</f>
        <v>2733.74</v>
      </c>
      <c r="AH87">
        <v>1800</v>
      </c>
      <c r="AI87">
        <v>600.96</v>
      </c>
      <c r="AJ87">
        <v>300.48</v>
      </c>
      <c r="AK87">
        <v>26.29</v>
      </c>
      <c r="AL87">
        <v>6.01</v>
      </c>
      <c r="AM87">
        <f t="shared" ref="AM87:AM107" si="11">SUM(AH87:AL87)</f>
        <v>2733.74</v>
      </c>
      <c r="AO87" t="b">
        <f t="shared" ref="AO87:AO107" si="12">Y87=AM87</f>
        <v>1</v>
      </c>
    </row>
    <row r="88" ht="46" hidden="1" customHeight="1" spans="1:41">
      <c r="A88" s="11">
        <v>84</v>
      </c>
      <c r="B88" s="12" t="s">
        <v>107</v>
      </c>
      <c r="C88" s="33" t="s">
        <v>295</v>
      </c>
      <c r="D88" s="77" t="s">
        <v>296</v>
      </c>
      <c r="E88" s="35" t="s">
        <v>256</v>
      </c>
      <c r="F88" s="14">
        <v>1800</v>
      </c>
      <c r="G88" s="14">
        <v>600.96</v>
      </c>
      <c r="H88" s="14">
        <v>300.48</v>
      </c>
      <c r="I88" s="14">
        <v>26.29</v>
      </c>
      <c r="J88" s="14">
        <v>6.01</v>
      </c>
      <c r="K88" s="14">
        <f t="shared" si="10"/>
        <v>2733.74</v>
      </c>
      <c r="L88" s="29"/>
      <c r="N88">
        <f>VLOOKUP(D88,[1]新增!$C:$Q,15,0)</f>
        <v>0</v>
      </c>
      <c r="P88" t="str">
        <f>VLOOKUP(D88,[6]Sheet1!$D:$H,5,0)</f>
        <v>在岗</v>
      </c>
      <c r="T88">
        <f>VLOOKUP(D88,[7]Sheet1!$D:$H,5,0)</f>
        <v>1800</v>
      </c>
      <c r="U88">
        <f>VLOOKUP(D88,[7]Sheet1!$D:$I,6,0)</f>
        <v>600.96</v>
      </c>
      <c r="V88">
        <f>VLOOKUP(D88,[7]Sheet1!$D:$J,7,0)</f>
        <v>300.48</v>
      </c>
      <c r="W88">
        <f>VLOOKUP(D88,[7]Sheet1!$D:$L,9,0)</f>
        <v>26.29</v>
      </c>
      <c r="X88">
        <f>VLOOKUP(D88,[7]Sheet1!$D:$L,8,0)</f>
        <v>6.01</v>
      </c>
      <c r="Y88">
        <f>VLOOKUP(D88,[7]Sheet1!$D:$M,10,0)</f>
        <v>2733.74</v>
      </c>
      <c r="AH88">
        <v>1800</v>
      </c>
      <c r="AI88">
        <v>600.96</v>
      </c>
      <c r="AJ88">
        <v>300.48</v>
      </c>
      <c r="AK88">
        <v>26.29</v>
      </c>
      <c r="AL88">
        <v>6.01</v>
      </c>
      <c r="AM88">
        <f t="shared" si="11"/>
        <v>2733.74</v>
      </c>
      <c r="AO88" t="b">
        <f t="shared" si="12"/>
        <v>1</v>
      </c>
    </row>
    <row r="89" ht="46" hidden="1" customHeight="1" spans="1:41">
      <c r="A89" s="11">
        <v>85</v>
      </c>
      <c r="B89" s="12" t="s">
        <v>107</v>
      </c>
      <c r="C89" s="33" t="s">
        <v>297</v>
      </c>
      <c r="D89" s="77" t="s">
        <v>298</v>
      </c>
      <c r="E89" s="35" t="s">
        <v>256</v>
      </c>
      <c r="F89" s="14">
        <v>1800</v>
      </c>
      <c r="G89" s="14">
        <v>600.96</v>
      </c>
      <c r="H89" s="14">
        <v>300.48</v>
      </c>
      <c r="I89" s="14">
        <v>26.29</v>
      </c>
      <c r="J89" s="14">
        <v>6.01</v>
      </c>
      <c r="K89" s="14">
        <f t="shared" si="10"/>
        <v>2733.74</v>
      </c>
      <c r="L89" s="29"/>
      <c r="N89">
        <f>VLOOKUP(D89,[1]新增!$C:$Q,15,0)</f>
        <v>0</v>
      </c>
      <c r="P89" t="str">
        <f>VLOOKUP(D89,[6]Sheet1!$D:$H,5,0)</f>
        <v>在岗</v>
      </c>
      <c r="T89">
        <f>VLOOKUP(D89,[7]Sheet1!$D:$H,5,0)</f>
        <v>1800</v>
      </c>
      <c r="U89">
        <f>VLOOKUP(D89,[7]Sheet1!$D:$I,6,0)</f>
        <v>600.96</v>
      </c>
      <c r="V89">
        <f>VLOOKUP(D89,[7]Sheet1!$D:$J,7,0)</f>
        <v>300.48</v>
      </c>
      <c r="W89">
        <f>VLOOKUP(D89,[7]Sheet1!$D:$L,9,0)</f>
        <v>26.29</v>
      </c>
      <c r="X89">
        <f>VLOOKUP(D89,[7]Sheet1!$D:$L,8,0)</f>
        <v>6.01</v>
      </c>
      <c r="Y89">
        <f>VLOOKUP(D89,[7]Sheet1!$D:$M,10,0)</f>
        <v>2733.74</v>
      </c>
      <c r="AH89">
        <v>1800</v>
      </c>
      <c r="AI89">
        <v>600.96</v>
      </c>
      <c r="AJ89">
        <v>300.48</v>
      </c>
      <c r="AK89">
        <v>26.29</v>
      </c>
      <c r="AL89">
        <v>6.01</v>
      </c>
      <c r="AM89">
        <f t="shared" si="11"/>
        <v>2733.74</v>
      </c>
      <c r="AO89" t="b">
        <f t="shared" si="12"/>
        <v>1</v>
      </c>
    </row>
    <row r="90" ht="46" hidden="1" customHeight="1" spans="1:41">
      <c r="A90" s="11">
        <v>86</v>
      </c>
      <c r="B90" s="12" t="s">
        <v>107</v>
      </c>
      <c r="C90" s="33" t="s">
        <v>299</v>
      </c>
      <c r="D90" s="77" t="s">
        <v>300</v>
      </c>
      <c r="E90" s="35" t="s">
        <v>256</v>
      </c>
      <c r="F90" s="14">
        <v>1800</v>
      </c>
      <c r="G90" s="14">
        <v>600.96</v>
      </c>
      <c r="H90" s="14">
        <v>300.48</v>
      </c>
      <c r="I90" s="14">
        <v>26.29</v>
      </c>
      <c r="J90" s="14">
        <v>6.01</v>
      </c>
      <c r="K90" s="14">
        <f t="shared" si="10"/>
        <v>2733.74</v>
      </c>
      <c r="L90" s="29"/>
      <c r="N90">
        <f>VLOOKUP(D90,[1]新增!$C:$Q,15,0)</f>
        <v>0</v>
      </c>
      <c r="P90" t="str">
        <f>VLOOKUP(D90,[6]Sheet1!$D:$H,5,0)</f>
        <v>在岗</v>
      </c>
      <c r="T90">
        <f>VLOOKUP(D90,[7]Sheet1!$D:$H,5,0)</f>
        <v>1800</v>
      </c>
      <c r="U90">
        <f>VLOOKUP(D90,[7]Sheet1!$D:$I,6,0)</f>
        <v>600.96</v>
      </c>
      <c r="V90">
        <f>VLOOKUP(D90,[7]Sheet1!$D:$J,7,0)</f>
        <v>300.48</v>
      </c>
      <c r="W90">
        <f>VLOOKUP(D90,[7]Sheet1!$D:$L,9,0)</f>
        <v>26.29</v>
      </c>
      <c r="X90">
        <f>VLOOKUP(D90,[7]Sheet1!$D:$L,8,0)</f>
        <v>6.01</v>
      </c>
      <c r="Y90">
        <f>VLOOKUP(D90,[7]Sheet1!$D:$M,10,0)</f>
        <v>2733.74</v>
      </c>
      <c r="AH90">
        <v>1800</v>
      </c>
      <c r="AI90">
        <v>600.96</v>
      </c>
      <c r="AJ90">
        <v>300.48</v>
      </c>
      <c r="AK90">
        <v>26.29</v>
      </c>
      <c r="AL90">
        <v>6.01</v>
      </c>
      <c r="AM90">
        <f t="shared" si="11"/>
        <v>2733.74</v>
      </c>
      <c r="AO90" t="b">
        <f t="shared" si="12"/>
        <v>1</v>
      </c>
    </row>
    <row r="91" ht="46" hidden="1" customHeight="1" spans="1:41">
      <c r="A91" s="11">
        <v>87</v>
      </c>
      <c r="B91" s="12" t="s">
        <v>107</v>
      </c>
      <c r="C91" s="33" t="s">
        <v>301</v>
      </c>
      <c r="D91" s="34" t="s">
        <v>302</v>
      </c>
      <c r="E91" s="35" t="s">
        <v>256</v>
      </c>
      <c r="F91" s="14">
        <v>1800</v>
      </c>
      <c r="G91" s="14">
        <v>600.96</v>
      </c>
      <c r="H91" s="14">
        <v>300.48</v>
      </c>
      <c r="I91" s="14">
        <v>26.29</v>
      </c>
      <c r="J91" s="14">
        <v>6.01</v>
      </c>
      <c r="K91" s="14">
        <f t="shared" si="10"/>
        <v>2733.74</v>
      </c>
      <c r="L91" s="29"/>
      <c r="N91">
        <f>VLOOKUP(D91,[1]新增!$C:$Q,15,0)</f>
        <v>0</v>
      </c>
      <c r="P91" t="str">
        <f>VLOOKUP(D91,[6]Sheet1!$D:$H,5,0)</f>
        <v>在岗</v>
      </c>
      <c r="T91">
        <f>VLOOKUP(D91,[7]Sheet1!$D:$H,5,0)</f>
        <v>1800</v>
      </c>
      <c r="U91">
        <f>VLOOKUP(D91,[7]Sheet1!$D:$I,6,0)</f>
        <v>600.96</v>
      </c>
      <c r="V91">
        <f>VLOOKUP(D91,[7]Sheet1!$D:$J,7,0)</f>
        <v>300.48</v>
      </c>
      <c r="W91">
        <f>VLOOKUP(D91,[7]Sheet1!$D:$L,9,0)</f>
        <v>26.29</v>
      </c>
      <c r="X91">
        <f>VLOOKUP(D91,[7]Sheet1!$D:$L,8,0)</f>
        <v>6.01</v>
      </c>
      <c r="Y91">
        <f>VLOOKUP(D91,[7]Sheet1!$D:$M,10,0)</f>
        <v>2733.74</v>
      </c>
      <c r="AH91">
        <v>1800</v>
      </c>
      <c r="AI91">
        <v>600.96</v>
      </c>
      <c r="AJ91">
        <v>300.48</v>
      </c>
      <c r="AK91">
        <v>26.29</v>
      </c>
      <c r="AL91">
        <v>6.01</v>
      </c>
      <c r="AM91">
        <f t="shared" si="11"/>
        <v>2733.74</v>
      </c>
      <c r="AO91" t="b">
        <f t="shared" si="12"/>
        <v>1</v>
      </c>
    </row>
    <row r="92" ht="46" hidden="1" customHeight="1" spans="1:41">
      <c r="A92" s="11">
        <v>88</v>
      </c>
      <c r="B92" s="12" t="s">
        <v>107</v>
      </c>
      <c r="C92" s="33" t="s">
        <v>303</v>
      </c>
      <c r="D92" s="77" t="s">
        <v>304</v>
      </c>
      <c r="E92" s="35" t="s">
        <v>256</v>
      </c>
      <c r="F92" s="14">
        <v>1800</v>
      </c>
      <c r="G92" s="14">
        <v>600.96</v>
      </c>
      <c r="H92" s="14">
        <v>300.48</v>
      </c>
      <c r="I92" s="14">
        <v>26.29</v>
      </c>
      <c r="J92" s="14">
        <v>6.01</v>
      </c>
      <c r="K92" s="14">
        <f t="shared" si="10"/>
        <v>2733.74</v>
      </c>
      <c r="L92" s="29"/>
      <c r="N92">
        <f>VLOOKUP(D92,[1]新增!$C:$Q,15,0)</f>
        <v>0</v>
      </c>
      <c r="P92" t="str">
        <f>VLOOKUP(D92,[6]Sheet1!$D:$H,5,0)</f>
        <v>在岗</v>
      </c>
      <c r="T92">
        <f>VLOOKUP(D92,[7]Sheet1!$D:$H,5,0)</f>
        <v>1800</v>
      </c>
      <c r="U92">
        <f>VLOOKUP(D92,[7]Sheet1!$D:$I,6,0)</f>
        <v>600.96</v>
      </c>
      <c r="V92">
        <f>VLOOKUP(D92,[7]Sheet1!$D:$J,7,0)</f>
        <v>300.48</v>
      </c>
      <c r="W92">
        <f>VLOOKUP(D92,[7]Sheet1!$D:$L,9,0)</f>
        <v>26.29</v>
      </c>
      <c r="X92">
        <f>VLOOKUP(D92,[7]Sheet1!$D:$L,8,0)</f>
        <v>6.01</v>
      </c>
      <c r="Y92">
        <f>VLOOKUP(D92,[7]Sheet1!$D:$M,10,0)</f>
        <v>2733.74</v>
      </c>
      <c r="AH92">
        <v>1800</v>
      </c>
      <c r="AI92">
        <v>600.96</v>
      </c>
      <c r="AJ92">
        <v>300.48</v>
      </c>
      <c r="AK92">
        <v>26.29</v>
      </c>
      <c r="AL92">
        <v>6.01</v>
      </c>
      <c r="AM92">
        <f t="shared" si="11"/>
        <v>2733.74</v>
      </c>
      <c r="AO92" t="b">
        <f t="shared" si="12"/>
        <v>1</v>
      </c>
    </row>
    <row r="93" ht="46" hidden="1" customHeight="1" spans="1:41">
      <c r="A93" s="11">
        <v>89</v>
      </c>
      <c r="B93" s="12" t="s">
        <v>107</v>
      </c>
      <c r="C93" s="33" t="s">
        <v>305</v>
      </c>
      <c r="D93" s="77" t="s">
        <v>306</v>
      </c>
      <c r="E93" s="35" t="s">
        <v>256</v>
      </c>
      <c r="F93" s="14">
        <v>1800</v>
      </c>
      <c r="G93" s="14">
        <v>600.96</v>
      </c>
      <c r="H93" s="14">
        <v>300.48</v>
      </c>
      <c r="I93" s="14">
        <v>26.29</v>
      </c>
      <c r="J93" s="14">
        <v>6.01</v>
      </c>
      <c r="K93" s="14">
        <f t="shared" si="10"/>
        <v>2733.74</v>
      </c>
      <c r="L93" s="29"/>
      <c r="N93">
        <f>VLOOKUP(D93,[1]新增!$C:$Q,15,0)</f>
        <v>0</v>
      </c>
      <c r="P93" t="str">
        <f>VLOOKUP(D93,[6]Sheet1!$D:$H,5,0)</f>
        <v>在岗</v>
      </c>
      <c r="T93">
        <f>VLOOKUP(D93,[7]Sheet1!$D:$H,5,0)</f>
        <v>1800</v>
      </c>
      <c r="U93">
        <f>VLOOKUP(D93,[7]Sheet1!$D:$I,6,0)</f>
        <v>600.96</v>
      </c>
      <c r="V93">
        <f>VLOOKUP(D93,[7]Sheet1!$D:$J,7,0)</f>
        <v>300.48</v>
      </c>
      <c r="W93">
        <f>VLOOKUP(D93,[7]Sheet1!$D:$L,9,0)</f>
        <v>26.29</v>
      </c>
      <c r="X93">
        <f>VLOOKUP(D93,[7]Sheet1!$D:$L,8,0)</f>
        <v>6.01</v>
      </c>
      <c r="Y93">
        <f>VLOOKUP(D93,[7]Sheet1!$D:$M,10,0)</f>
        <v>2733.74</v>
      </c>
      <c r="AH93">
        <v>1800</v>
      </c>
      <c r="AI93">
        <v>600.96</v>
      </c>
      <c r="AJ93">
        <v>300.48</v>
      </c>
      <c r="AK93">
        <v>26.29</v>
      </c>
      <c r="AL93">
        <v>6.01</v>
      </c>
      <c r="AM93">
        <f t="shared" si="11"/>
        <v>2733.74</v>
      </c>
      <c r="AO93" t="b">
        <f t="shared" si="12"/>
        <v>1</v>
      </c>
    </row>
    <row r="94" ht="46" hidden="1" customHeight="1" spans="1:41">
      <c r="A94" s="11">
        <v>90</v>
      </c>
      <c r="B94" s="12" t="s">
        <v>107</v>
      </c>
      <c r="C94" s="33" t="s">
        <v>307</v>
      </c>
      <c r="D94" s="34" t="s">
        <v>308</v>
      </c>
      <c r="E94" s="35" t="s">
        <v>256</v>
      </c>
      <c r="F94" s="14">
        <v>1800</v>
      </c>
      <c r="G94" s="14">
        <v>600.96</v>
      </c>
      <c r="H94" s="14">
        <v>300.48</v>
      </c>
      <c r="I94" s="14">
        <v>26.29</v>
      </c>
      <c r="J94" s="14">
        <v>6.01</v>
      </c>
      <c r="K94" s="14">
        <f t="shared" si="10"/>
        <v>2733.74</v>
      </c>
      <c r="L94" s="29"/>
      <c r="N94">
        <f>VLOOKUP(D94,[1]新增!$C:$Q,15,0)</f>
        <v>0</v>
      </c>
      <c r="P94" t="str">
        <f>VLOOKUP(D94,[6]Sheet1!$D:$H,5,0)</f>
        <v>在岗</v>
      </c>
      <c r="T94">
        <f>VLOOKUP(D94,[7]Sheet1!$D:$H,5,0)</f>
        <v>1800</v>
      </c>
      <c r="U94">
        <f>VLOOKUP(D94,[7]Sheet1!$D:$I,6,0)</f>
        <v>600.96</v>
      </c>
      <c r="V94">
        <f>VLOOKUP(D94,[7]Sheet1!$D:$J,7,0)</f>
        <v>300.48</v>
      </c>
      <c r="W94">
        <f>VLOOKUP(D94,[7]Sheet1!$D:$L,9,0)</f>
        <v>26.29</v>
      </c>
      <c r="X94">
        <f>VLOOKUP(D94,[7]Sheet1!$D:$L,8,0)</f>
        <v>6.01</v>
      </c>
      <c r="Y94">
        <f>VLOOKUP(D94,[7]Sheet1!$D:$M,10,0)</f>
        <v>2733.74</v>
      </c>
      <c r="AH94">
        <v>1800</v>
      </c>
      <c r="AI94">
        <v>600.96</v>
      </c>
      <c r="AJ94">
        <v>300.48</v>
      </c>
      <c r="AK94">
        <v>26.29</v>
      </c>
      <c r="AL94">
        <v>6.01</v>
      </c>
      <c r="AM94">
        <f t="shared" si="11"/>
        <v>2733.74</v>
      </c>
      <c r="AO94" t="b">
        <f t="shared" si="12"/>
        <v>1</v>
      </c>
    </row>
    <row r="95" ht="46" hidden="1" customHeight="1" spans="1:41">
      <c r="A95" s="11">
        <v>91</v>
      </c>
      <c r="B95" s="12" t="s">
        <v>107</v>
      </c>
      <c r="C95" s="33" t="s">
        <v>309</v>
      </c>
      <c r="D95" s="34" t="s">
        <v>310</v>
      </c>
      <c r="E95" s="35" t="s">
        <v>256</v>
      </c>
      <c r="F95" s="14">
        <v>1800</v>
      </c>
      <c r="G95" s="14">
        <v>600.96</v>
      </c>
      <c r="H95" s="14">
        <v>300.48</v>
      </c>
      <c r="I95" s="14">
        <v>26.29</v>
      </c>
      <c r="J95" s="14">
        <v>6.01</v>
      </c>
      <c r="K95" s="14">
        <f t="shared" si="10"/>
        <v>2733.74</v>
      </c>
      <c r="L95" s="29"/>
      <c r="N95">
        <f>VLOOKUP(D95,[1]新增!$C:$Q,15,0)</f>
        <v>0</v>
      </c>
      <c r="P95" t="str">
        <f>VLOOKUP(D95,[6]Sheet1!$D:$H,5,0)</f>
        <v>在岗</v>
      </c>
      <c r="T95">
        <f>VLOOKUP(D95,[7]Sheet1!$D:$H,5,0)</f>
        <v>1800</v>
      </c>
      <c r="U95">
        <f>VLOOKUP(D95,[7]Sheet1!$D:$I,6,0)</f>
        <v>600.96</v>
      </c>
      <c r="V95">
        <f>VLOOKUP(D95,[7]Sheet1!$D:$J,7,0)</f>
        <v>300.48</v>
      </c>
      <c r="W95">
        <f>VLOOKUP(D95,[7]Sheet1!$D:$L,9,0)</f>
        <v>26.29</v>
      </c>
      <c r="X95">
        <f>VLOOKUP(D95,[7]Sheet1!$D:$L,8,0)</f>
        <v>6.01</v>
      </c>
      <c r="Y95">
        <f>VLOOKUP(D95,[7]Sheet1!$D:$M,10,0)</f>
        <v>2733.74</v>
      </c>
      <c r="AH95">
        <v>1800</v>
      </c>
      <c r="AI95">
        <v>600.96</v>
      </c>
      <c r="AJ95">
        <v>300.48</v>
      </c>
      <c r="AK95">
        <v>26.29</v>
      </c>
      <c r="AL95">
        <v>6.01</v>
      </c>
      <c r="AM95">
        <f t="shared" si="11"/>
        <v>2733.74</v>
      </c>
      <c r="AO95" t="b">
        <f t="shared" si="12"/>
        <v>1</v>
      </c>
    </row>
    <row r="96" ht="46" hidden="1" customHeight="1" spans="1:41">
      <c r="A96" s="11">
        <v>92</v>
      </c>
      <c r="B96" s="12" t="s">
        <v>107</v>
      </c>
      <c r="C96" s="33" t="s">
        <v>311</v>
      </c>
      <c r="D96" s="77" t="s">
        <v>312</v>
      </c>
      <c r="E96" s="35" t="s">
        <v>256</v>
      </c>
      <c r="F96" s="14">
        <v>1800</v>
      </c>
      <c r="G96" s="14">
        <v>600.96</v>
      </c>
      <c r="H96" s="14">
        <v>300.48</v>
      </c>
      <c r="I96" s="14">
        <v>26.29</v>
      </c>
      <c r="J96" s="14">
        <v>6.01</v>
      </c>
      <c r="K96" s="14">
        <f t="shared" si="10"/>
        <v>2733.74</v>
      </c>
      <c r="L96" s="29"/>
      <c r="N96">
        <f>VLOOKUP(D96,[1]新增!$C:$Q,15,0)</f>
        <v>0</v>
      </c>
      <c r="P96" t="str">
        <f>VLOOKUP(D96,[6]Sheet1!$D:$H,5,0)</f>
        <v>在岗</v>
      </c>
      <c r="T96">
        <f>VLOOKUP(D96,[7]Sheet1!$D:$H,5,0)</f>
        <v>1800</v>
      </c>
      <c r="U96">
        <f>VLOOKUP(D96,[7]Sheet1!$D:$I,6,0)</f>
        <v>600.96</v>
      </c>
      <c r="V96">
        <f>VLOOKUP(D96,[7]Sheet1!$D:$J,7,0)</f>
        <v>300.48</v>
      </c>
      <c r="W96">
        <f>VLOOKUP(D96,[7]Sheet1!$D:$L,9,0)</f>
        <v>26.29</v>
      </c>
      <c r="X96">
        <f>VLOOKUP(D96,[7]Sheet1!$D:$L,8,0)</f>
        <v>6.01</v>
      </c>
      <c r="Y96">
        <f>VLOOKUP(D96,[7]Sheet1!$D:$M,10,0)</f>
        <v>2733.74</v>
      </c>
      <c r="AH96">
        <v>1800</v>
      </c>
      <c r="AI96">
        <v>600.96</v>
      </c>
      <c r="AJ96">
        <v>300.48</v>
      </c>
      <c r="AK96">
        <v>26.29</v>
      </c>
      <c r="AL96">
        <v>6.01</v>
      </c>
      <c r="AM96">
        <f t="shared" si="11"/>
        <v>2733.74</v>
      </c>
      <c r="AO96" t="b">
        <f t="shared" si="12"/>
        <v>1</v>
      </c>
    </row>
    <row r="97" ht="46" hidden="1" customHeight="1" spans="1:41">
      <c r="A97" s="11">
        <v>93</v>
      </c>
      <c r="B97" s="12" t="s">
        <v>107</v>
      </c>
      <c r="C97" s="33" t="s">
        <v>313</v>
      </c>
      <c r="D97" s="77" t="s">
        <v>314</v>
      </c>
      <c r="E97" s="35" t="s">
        <v>256</v>
      </c>
      <c r="F97" s="14">
        <v>1800</v>
      </c>
      <c r="G97" s="14">
        <v>600.96</v>
      </c>
      <c r="H97" s="14">
        <v>300.48</v>
      </c>
      <c r="I97" s="14">
        <v>26.29</v>
      </c>
      <c r="J97" s="14">
        <v>6.01</v>
      </c>
      <c r="K97" s="14">
        <f t="shared" si="10"/>
        <v>2733.74</v>
      </c>
      <c r="L97" s="29"/>
      <c r="N97">
        <f>VLOOKUP(D97,[1]新增!$C:$Q,15,0)</f>
        <v>0</v>
      </c>
      <c r="P97" t="str">
        <f>VLOOKUP(D97,[6]Sheet1!$D:$H,5,0)</f>
        <v>在岗</v>
      </c>
      <c r="T97">
        <f>VLOOKUP(D97,[7]Sheet1!$D:$H,5,0)</f>
        <v>1800</v>
      </c>
      <c r="U97">
        <f>VLOOKUP(D97,[7]Sheet1!$D:$I,6,0)</f>
        <v>600.96</v>
      </c>
      <c r="V97">
        <f>VLOOKUP(D97,[7]Sheet1!$D:$J,7,0)</f>
        <v>300.48</v>
      </c>
      <c r="W97">
        <f>VLOOKUP(D97,[7]Sheet1!$D:$L,9,0)</f>
        <v>26.29</v>
      </c>
      <c r="X97">
        <f>VLOOKUP(D97,[7]Sheet1!$D:$L,8,0)</f>
        <v>6.01</v>
      </c>
      <c r="Y97">
        <f>VLOOKUP(D97,[7]Sheet1!$D:$M,10,0)</f>
        <v>2733.74</v>
      </c>
      <c r="AH97">
        <v>1800</v>
      </c>
      <c r="AI97">
        <v>600.96</v>
      </c>
      <c r="AJ97">
        <v>300.48</v>
      </c>
      <c r="AK97">
        <v>26.29</v>
      </c>
      <c r="AL97">
        <v>6.01</v>
      </c>
      <c r="AM97">
        <f t="shared" si="11"/>
        <v>2733.74</v>
      </c>
      <c r="AO97" t="b">
        <f t="shared" si="12"/>
        <v>1</v>
      </c>
    </row>
    <row r="98" ht="46" hidden="1" customHeight="1" spans="1:41">
      <c r="A98" s="11">
        <v>94</v>
      </c>
      <c r="B98" s="12" t="s">
        <v>107</v>
      </c>
      <c r="C98" s="33" t="s">
        <v>315</v>
      </c>
      <c r="D98" s="77" t="s">
        <v>316</v>
      </c>
      <c r="E98" s="35" t="s">
        <v>256</v>
      </c>
      <c r="F98" s="14">
        <v>1800</v>
      </c>
      <c r="G98" s="14">
        <v>600.96</v>
      </c>
      <c r="H98" s="14">
        <v>300.48</v>
      </c>
      <c r="I98" s="14">
        <v>26.29</v>
      </c>
      <c r="J98" s="14">
        <v>6.01</v>
      </c>
      <c r="K98" s="14">
        <f t="shared" si="10"/>
        <v>2733.74</v>
      </c>
      <c r="L98" s="29"/>
      <c r="N98">
        <f>VLOOKUP(D98,[1]新增!$C:$Q,15,0)</f>
        <v>0</v>
      </c>
      <c r="P98" t="str">
        <f>VLOOKUP(D98,[6]Sheet1!$D:$H,5,0)</f>
        <v>在岗</v>
      </c>
      <c r="T98">
        <f>VLOOKUP(D98,[7]Sheet1!$D:$H,5,0)</f>
        <v>1800</v>
      </c>
      <c r="U98">
        <f>VLOOKUP(D98,[7]Sheet1!$D:$I,6,0)</f>
        <v>600.96</v>
      </c>
      <c r="V98">
        <f>VLOOKUP(D98,[7]Sheet1!$D:$J,7,0)</f>
        <v>300.48</v>
      </c>
      <c r="W98">
        <f>VLOOKUP(D98,[7]Sheet1!$D:$L,9,0)</f>
        <v>26.29</v>
      </c>
      <c r="X98">
        <f>VLOOKUP(D98,[7]Sheet1!$D:$L,8,0)</f>
        <v>6.01</v>
      </c>
      <c r="Y98">
        <f>VLOOKUP(D98,[7]Sheet1!$D:$M,10,0)</f>
        <v>2733.74</v>
      </c>
      <c r="AH98">
        <v>1800</v>
      </c>
      <c r="AI98">
        <v>600.96</v>
      </c>
      <c r="AJ98">
        <v>300.48</v>
      </c>
      <c r="AK98">
        <v>26.29</v>
      </c>
      <c r="AL98">
        <v>6.01</v>
      </c>
      <c r="AM98">
        <f t="shared" si="11"/>
        <v>2733.74</v>
      </c>
      <c r="AO98" t="b">
        <f t="shared" si="12"/>
        <v>1</v>
      </c>
    </row>
    <row r="99" ht="46" hidden="1" customHeight="1" spans="1:41">
      <c r="A99" s="11">
        <v>95</v>
      </c>
      <c r="B99" s="12" t="s">
        <v>107</v>
      </c>
      <c r="C99" s="33" t="s">
        <v>317</v>
      </c>
      <c r="D99" s="77" t="s">
        <v>318</v>
      </c>
      <c r="E99" s="35" t="s">
        <v>256</v>
      </c>
      <c r="F99" s="14">
        <v>1800</v>
      </c>
      <c r="G99" s="14">
        <v>600.96</v>
      </c>
      <c r="H99" s="14">
        <v>300.48</v>
      </c>
      <c r="I99" s="14">
        <v>26.29</v>
      </c>
      <c r="J99" s="14">
        <v>6.01</v>
      </c>
      <c r="K99" s="14">
        <f t="shared" si="10"/>
        <v>2733.74</v>
      </c>
      <c r="L99" s="29"/>
      <c r="N99">
        <f>VLOOKUP(D99,[1]新增!$C:$Q,15,0)</f>
        <v>0</v>
      </c>
      <c r="P99" t="str">
        <f>VLOOKUP(D99,[6]Sheet1!$D:$H,5,0)</f>
        <v>在岗</v>
      </c>
      <c r="T99">
        <f>VLOOKUP(D99,[7]Sheet1!$D:$H,5,0)</f>
        <v>1800</v>
      </c>
      <c r="U99">
        <f>VLOOKUP(D99,[7]Sheet1!$D:$I,6,0)</f>
        <v>600.96</v>
      </c>
      <c r="V99">
        <f>VLOOKUP(D99,[7]Sheet1!$D:$J,7,0)</f>
        <v>300.48</v>
      </c>
      <c r="W99">
        <f>VLOOKUP(D99,[7]Sheet1!$D:$L,9,0)</f>
        <v>26.29</v>
      </c>
      <c r="X99">
        <f>VLOOKUP(D99,[7]Sheet1!$D:$L,8,0)</f>
        <v>6.01</v>
      </c>
      <c r="Y99">
        <f>VLOOKUP(D99,[7]Sheet1!$D:$M,10,0)</f>
        <v>2733.74</v>
      </c>
      <c r="AH99">
        <v>1800</v>
      </c>
      <c r="AI99">
        <v>600.96</v>
      </c>
      <c r="AJ99">
        <v>300.48</v>
      </c>
      <c r="AK99">
        <v>26.29</v>
      </c>
      <c r="AL99">
        <v>6.01</v>
      </c>
      <c r="AM99">
        <f t="shared" si="11"/>
        <v>2733.74</v>
      </c>
      <c r="AO99" t="b">
        <f t="shared" si="12"/>
        <v>1</v>
      </c>
    </row>
    <row r="100" ht="46" hidden="1" customHeight="1" spans="1:41">
      <c r="A100" s="11">
        <v>96</v>
      </c>
      <c r="B100" s="12" t="s">
        <v>107</v>
      </c>
      <c r="C100" s="33" t="s">
        <v>319</v>
      </c>
      <c r="D100" s="77" t="s">
        <v>320</v>
      </c>
      <c r="E100" s="35" t="s">
        <v>256</v>
      </c>
      <c r="F100" s="14">
        <v>1800</v>
      </c>
      <c r="G100" s="14">
        <v>600.96</v>
      </c>
      <c r="H100" s="14">
        <v>300.48</v>
      </c>
      <c r="I100" s="14">
        <v>26.29</v>
      </c>
      <c r="J100" s="14">
        <v>6.01</v>
      </c>
      <c r="K100" s="14">
        <f t="shared" si="10"/>
        <v>2733.74</v>
      </c>
      <c r="L100" s="29"/>
      <c r="N100">
        <f>VLOOKUP(D100,[1]新增!$C:$Q,15,0)</f>
        <v>0</v>
      </c>
      <c r="P100" t="str">
        <f>VLOOKUP(D100,[6]Sheet1!$D:$H,5,0)</f>
        <v>在岗</v>
      </c>
      <c r="T100">
        <f>VLOOKUP(D100,[7]Sheet1!$D:$H,5,0)</f>
        <v>1800</v>
      </c>
      <c r="U100">
        <f>VLOOKUP(D100,[7]Sheet1!$D:$I,6,0)</f>
        <v>600.96</v>
      </c>
      <c r="V100">
        <f>VLOOKUP(D100,[7]Sheet1!$D:$J,7,0)</f>
        <v>300.48</v>
      </c>
      <c r="W100">
        <f>VLOOKUP(D100,[7]Sheet1!$D:$L,9,0)</f>
        <v>26.29</v>
      </c>
      <c r="X100">
        <f>VLOOKUP(D100,[7]Sheet1!$D:$L,8,0)</f>
        <v>6.01</v>
      </c>
      <c r="Y100">
        <f>VLOOKUP(D100,[7]Sheet1!$D:$M,10,0)</f>
        <v>2733.74</v>
      </c>
      <c r="AH100">
        <v>1800</v>
      </c>
      <c r="AI100">
        <v>600.96</v>
      </c>
      <c r="AJ100">
        <v>300.48</v>
      </c>
      <c r="AK100">
        <v>26.29</v>
      </c>
      <c r="AL100">
        <v>6.01</v>
      </c>
      <c r="AM100">
        <f t="shared" si="11"/>
        <v>2733.74</v>
      </c>
      <c r="AO100" t="b">
        <f t="shared" si="12"/>
        <v>1</v>
      </c>
    </row>
    <row r="101" ht="46" hidden="1" customHeight="1" spans="1:41">
      <c r="A101" s="11">
        <v>97</v>
      </c>
      <c r="B101" s="12" t="s">
        <v>107</v>
      </c>
      <c r="C101" s="33" t="s">
        <v>321</v>
      </c>
      <c r="D101" s="77" t="s">
        <v>322</v>
      </c>
      <c r="E101" s="35" t="s">
        <v>256</v>
      </c>
      <c r="F101" s="14">
        <v>1800</v>
      </c>
      <c r="G101" s="14">
        <v>600.96</v>
      </c>
      <c r="H101" s="14">
        <v>300.48</v>
      </c>
      <c r="I101" s="14">
        <v>26.29</v>
      </c>
      <c r="J101" s="14">
        <v>6.01</v>
      </c>
      <c r="K101" s="14">
        <f t="shared" si="10"/>
        <v>2733.74</v>
      </c>
      <c r="L101" s="29"/>
      <c r="N101">
        <f>VLOOKUP(D101,[1]新增!$C:$Q,15,0)</f>
        <v>0</v>
      </c>
      <c r="P101" t="str">
        <f>VLOOKUP(D101,[6]Sheet1!$D:$H,5,0)</f>
        <v>在岗</v>
      </c>
      <c r="T101">
        <f>VLOOKUP(D101,[7]Sheet1!$D:$H,5,0)</f>
        <v>1800</v>
      </c>
      <c r="U101">
        <f>VLOOKUP(D101,[7]Sheet1!$D:$I,6,0)</f>
        <v>600.96</v>
      </c>
      <c r="V101">
        <f>VLOOKUP(D101,[7]Sheet1!$D:$J,7,0)</f>
        <v>300.48</v>
      </c>
      <c r="W101">
        <f>VLOOKUP(D101,[7]Sheet1!$D:$L,9,0)</f>
        <v>26.29</v>
      </c>
      <c r="X101">
        <f>VLOOKUP(D101,[7]Sheet1!$D:$L,8,0)</f>
        <v>6.01</v>
      </c>
      <c r="Y101">
        <f>VLOOKUP(D101,[7]Sheet1!$D:$M,10,0)</f>
        <v>2733.74</v>
      </c>
      <c r="AH101">
        <v>1800</v>
      </c>
      <c r="AI101">
        <v>600.96</v>
      </c>
      <c r="AJ101">
        <v>300.48</v>
      </c>
      <c r="AK101">
        <v>26.29</v>
      </c>
      <c r="AL101">
        <v>6.01</v>
      </c>
      <c r="AM101">
        <f t="shared" si="11"/>
        <v>2733.74</v>
      </c>
      <c r="AO101" t="b">
        <f t="shared" si="12"/>
        <v>1</v>
      </c>
    </row>
    <row r="102" ht="46" hidden="1" customHeight="1" spans="1:41">
      <c r="A102" s="11">
        <v>98</v>
      </c>
      <c r="B102" s="12" t="s">
        <v>107</v>
      </c>
      <c r="C102" s="33" t="s">
        <v>323</v>
      </c>
      <c r="D102" s="77" t="s">
        <v>324</v>
      </c>
      <c r="E102" s="35" t="s">
        <v>256</v>
      </c>
      <c r="F102" s="14">
        <v>1800</v>
      </c>
      <c r="G102" s="14">
        <v>600.96</v>
      </c>
      <c r="H102" s="14">
        <v>300.48</v>
      </c>
      <c r="I102" s="14">
        <v>26.29</v>
      </c>
      <c r="J102" s="14">
        <v>6.01</v>
      </c>
      <c r="K102" s="14">
        <f t="shared" si="10"/>
        <v>2733.74</v>
      </c>
      <c r="L102" s="29"/>
      <c r="N102">
        <f>VLOOKUP(D102,[1]新增!$C:$Q,15,0)</f>
        <v>0</v>
      </c>
      <c r="P102" t="str">
        <f>VLOOKUP(D102,[6]Sheet1!$D:$H,5,0)</f>
        <v>在岗</v>
      </c>
      <c r="T102">
        <f>VLOOKUP(D102,[7]Sheet1!$D:$H,5,0)</f>
        <v>1800</v>
      </c>
      <c r="U102">
        <f>VLOOKUP(D102,[7]Sheet1!$D:$I,6,0)</f>
        <v>600.96</v>
      </c>
      <c r="V102">
        <f>VLOOKUP(D102,[7]Sheet1!$D:$J,7,0)</f>
        <v>300.48</v>
      </c>
      <c r="W102">
        <f>VLOOKUP(D102,[7]Sheet1!$D:$L,9,0)</f>
        <v>26.29</v>
      </c>
      <c r="X102">
        <f>VLOOKUP(D102,[7]Sheet1!$D:$L,8,0)</f>
        <v>6.01</v>
      </c>
      <c r="Y102">
        <f>VLOOKUP(D102,[7]Sheet1!$D:$M,10,0)</f>
        <v>2733.74</v>
      </c>
      <c r="AH102">
        <v>1800</v>
      </c>
      <c r="AI102">
        <v>600.96</v>
      </c>
      <c r="AJ102">
        <v>300.48</v>
      </c>
      <c r="AK102">
        <v>26.29</v>
      </c>
      <c r="AL102">
        <v>6.01</v>
      </c>
      <c r="AM102">
        <f t="shared" si="11"/>
        <v>2733.74</v>
      </c>
      <c r="AO102" t="b">
        <f t="shared" si="12"/>
        <v>1</v>
      </c>
    </row>
    <row r="103" ht="46" hidden="1" customHeight="1" spans="1:41">
      <c r="A103" s="11">
        <v>99</v>
      </c>
      <c r="B103" s="12" t="s">
        <v>107</v>
      </c>
      <c r="C103" s="33" t="s">
        <v>325</v>
      </c>
      <c r="D103" s="34" t="s">
        <v>326</v>
      </c>
      <c r="E103" s="35" t="s">
        <v>256</v>
      </c>
      <c r="F103" s="14">
        <v>1800</v>
      </c>
      <c r="G103" s="14">
        <v>600.96</v>
      </c>
      <c r="H103" s="14">
        <v>300.48</v>
      </c>
      <c r="I103" s="14">
        <v>26.29</v>
      </c>
      <c r="J103" s="14">
        <v>6.01</v>
      </c>
      <c r="K103" s="14">
        <f t="shared" si="10"/>
        <v>2733.74</v>
      </c>
      <c r="L103" s="29"/>
      <c r="N103">
        <f>VLOOKUP(D103,[1]新增!$C:$Q,15,0)</f>
        <v>0</v>
      </c>
      <c r="P103" t="str">
        <f>VLOOKUP(D103,[6]Sheet1!$D:$H,5,0)</f>
        <v>在岗</v>
      </c>
      <c r="T103">
        <f>VLOOKUP(D103,[7]Sheet1!$D:$H,5,0)</f>
        <v>1800</v>
      </c>
      <c r="U103">
        <f>VLOOKUP(D103,[7]Sheet1!$D:$I,6,0)</f>
        <v>600.96</v>
      </c>
      <c r="V103">
        <f>VLOOKUP(D103,[7]Sheet1!$D:$J,7,0)</f>
        <v>300.48</v>
      </c>
      <c r="W103">
        <f>VLOOKUP(D103,[7]Sheet1!$D:$L,9,0)</f>
        <v>26.29</v>
      </c>
      <c r="X103">
        <f>VLOOKUP(D103,[7]Sheet1!$D:$L,8,0)</f>
        <v>6.01</v>
      </c>
      <c r="Y103">
        <f>VLOOKUP(D103,[7]Sheet1!$D:$M,10,0)</f>
        <v>2733.74</v>
      </c>
      <c r="AH103">
        <v>1800</v>
      </c>
      <c r="AI103">
        <v>600.96</v>
      </c>
      <c r="AJ103">
        <v>300.48</v>
      </c>
      <c r="AK103">
        <v>26.29</v>
      </c>
      <c r="AL103">
        <v>6.01</v>
      </c>
      <c r="AM103">
        <f t="shared" si="11"/>
        <v>2733.74</v>
      </c>
      <c r="AO103" t="b">
        <f t="shared" si="12"/>
        <v>1</v>
      </c>
    </row>
    <row r="104" ht="46" hidden="1" customHeight="1" spans="1:41">
      <c r="A104" s="11">
        <v>100</v>
      </c>
      <c r="B104" s="12" t="s">
        <v>107</v>
      </c>
      <c r="C104" s="33" t="s">
        <v>327</v>
      </c>
      <c r="D104" s="77" t="s">
        <v>328</v>
      </c>
      <c r="E104" s="35" t="s">
        <v>256</v>
      </c>
      <c r="F104" s="14">
        <v>1800</v>
      </c>
      <c r="G104" s="14">
        <v>600.96</v>
      </c>
      <c r="H104" s="14">
        <v>300.48</v>
      </c>
      <c r="I104" s="14">
        <v>26.29</v>
      </c>
      <c r="J104" s="14">
        <v>6.01</v>
      </c>
      <c r="K104" s="14">
        <f t="shared" si="10"/>
        <v>2733.74</v>
      </c>
      <c r="L104" s="29"/>
      <c r="N104">
        <f>VLOOKUP(D104,[1]新增!$C:$Q,15,0)</f>
        <v>0</v>
      </c>
      <c r="P104" t="str">
        <f>VLOOKUP(D104,[6]Sheet1!$D:$H,5,0)</f>
        <v>在岗</v>
      </c>
      <c r="T104">
        <f>VLOOKUP(D104,[7]Sheet1!$D:$H,5,0)</f>
        <v>1800</v>
      </c>
      <c r="U104">
        <f>VLOOKUP(D104,[7]Sheet1!$D:$I,6,0)</f>
        <v>600.96</v>
      </c>
      <c r="V104">
        <f>VLOOKUP(D104,[7]Sheet1!$D:$J,7,0)</f>
        <v>300.48</v>
      </c>
      <c r="W104">
        <f>VLOOKUP(D104,[7]Sheet1!$D:$L,9,0)</f>
        <v>26.29</v>
      </c>
      <c r="X104">
        <f>VLOOKUP(D104,[7]Sheet1!$D:$L,8,0)</f>
        <v>6.01</v>
      </c>
      <c r="Y104">
        <f>VLOOKUP(D104,[7]Sheet1!$D:$M,10,0)</f>
        <v>2733.74</v>
      </c>
      <c r="AH104">
        <v>1800</v>
      </c>
      <c r="AI104">
        <v>600.96</v>
      </c>
      <c r="AJ104">
        <v>300.48</v>
      </c>
      <c r="AK104">
        <v>26.29</v>
      </c>
      <c r="AL104">
        <v>6.01</v>
      </c>
      <c r="AM104">
        <f t="shared" si="11"/>
        <v>2733.74</v>
      </c>
      <c r="AO104" t="b">
        <f t="shared" si="12"/>
        <v>1</v>
      </c>
    </row>
    <row r="105" ht="46" hidden="1" customHeight="1" spans="1:41">
      <c r="A105" s="11">
        <v>101</v>
      </c>
      <c r="B105" s="12" t="s">
        <v>107</v>
      </c>
      <c r="C105" s="33" t="s">
        <v>329</v>
      </c>
      <c r="D105" s="77" t="s">
        <v>330</v>
      </c>
      <c r="E105" s="35" t="s">
        <v>256</v>
      </c>
      <c r="F105" s="14">
        <v>1800</v>
      </c>
      <c r="G105" s="14">
        <v>600.96</v>
      </c>
      <c r="H105" s="14">
        <v>300.48</v>
      </c>
      <c r="I105" s="14">
        <v>26.29</v>
      </c>
      <c r="J105" s="14">
        <v>6.01</v>
      </c>
      <c r="K105" s="14">
        <f t="shared" si="10"/>
        <v>2733.74</v>
      </c>
      <c r="L105" s="29"/>
      <c r="N105">
        <f>VLOOKUP(D105,[1]新增!$C:$Q,15,0)</f>
        <v>0</v>
      </c>
      <c r="P105" t="str">
        <f>VLOOKUP(D105,[6]Sheet1!$D:$H,5,0)</f>
        <v>在岗</v>
      </c>
      <c r="T105">
        <f>VLOOKUP(D105,[7]Sheet1!$D:$H,5,0)</f>
        <v>1800</v>
      </c>
      <c r="U105">
        <f>VLOOKUP(D105,[7]Sheet1!$D:$I,6,0)</f>
        <v>600.96</v>
      </c>
      <c r="V105">
        <f>VLOOKUP(D105,[7]Sheet1!$D:$J,7,0)</f>
        <v>300.48</v>
      </c>
      <c r="W105">
        <f>VLOOKUP(D105,[7]Sheet1!$D:$L,9,0)</f>
        <v>26.29</v>
      </c>
      <c r="X105">
        <f>VLOOKUP(D105,[7]Sheet1!$D:$L,8,0)</f>
        <v>6.01</v>
      </c>
      <c r="Y105">
        <f>VLOOKUP(D105,[7]Sheet1!$D:$M,10,0)</f>
        <v>2733.74</v>
      </c>
      <c r="AH105">
        <v>1800</v>
      </c>
      <c r="AI105">
        <v>600.96</v>
      </c>
      <c r="AJ105">
        <v>300.48</v>
      </c>
      <c r="AK105">
        <v>26.29</v>
      </c>
      <c r="AL105">
        <v>6.01</v>
      </c>
      <c r="AM105">
        <f t="shared" si="11"/>
        <v>2733.74</v>
      </c>
      <c r="AO105" t="b">
        <f t="shared" si="12"/>
        <v>1</v>
      </c>
    </row>
    <row r="106" ht="46" hidden="1" customHeight="1" spans="1:41">
      <c r="A106" s="11">
        <v>102</v>
      </c>
      <c r="B106" s="12" t="s">
        <v>107</v>
      </c>
      <c r="C106" s="33" t="s">
        <v>331</v>
      </c>
      <c r="D106" s="77" t="s">
        <v>332</v>
      </c>
      <c r="E106" s="35" t="s">
        <v>256</v>
      </c>
      <c r="F106" s="14">
        <v>1800</v>
      </c>
      <c r="G106" s="14">
        <v>600.96</v>
      </c>
      <c r="H106" s="14">
        <v>300.48</v>
      </c>
      <c r="I106" s="14">
        <v>26.29</v>
      </c>
      <c r="J106" s="14">
        <v>6.01</v>
      </c>
      <c r="K106" s="14">
        <f t="shared" si="10"/>
        <v>2733.74</v>
      </c>
      <c r="L106" s="29"/>
      <c r="N106">
        <f>VLOOKUP(D106,[1]新增!$C:$Q,15,0)</f>
        <v>0</v>
      </c>
      <c r="P106" t="str">
        <f>VLOOKUP(D106,[6]Sheet1!$D:$H,5,0)</f>
        <v>在岗</v>
      </c>
      <c r="T106">
        <f>VLOOKUP(D106,[7]Sheet1!$D:$H,5,0)</f>
        <v>1800</v>
      </c>
      <c r="U106">
        <f>VLOOKUP(D106,[7]Sheet1!$D:$I,6,0)</f>
        <v>600.96</v>
      </c>
      <c r="V106">
        <f>VLOOKUP(D106,[7]Sheet1!$D:$J,7,0)</f>
        <v>300.48</v>
      </c>
      <c r="W106">
        <f>VLOOKUP(D106,[7]Sheet1!$D:$L,9,0)</f>
        <v>26.29</v>
      </c>
      <c r="X106">
        <f>VLOOKUP(D106,[7]Sheet1!$D:$L,8,0)</f>
        <v>6.01</v>
      </c>
      <c r="Y106">
        <f>VLOOKUP(D106,[7]Sheet1!$D:$M,10,0)</f>
        <v>2733.74</v>
      </c>
      <c r="AH106">
        <v>1800</v>
      </c>
      <c r="AI106">
        <v>600.96</v>
      </c>
      <c r="AJ106">
        <v>300.48</v>
      </c>
      <c r="AK106">
        <v>26.29</v>
      </c>
      <c r="AL106">
        <v>6.01</v>
      </c>
      <c r="AM106">
        <f t="shared" si="11"/>
        <v>2733.74</v>
      </c>
      <c r="AO106" t="b">
        <f t="shared" si="12"/>
        <v>1</v>
      </c>
    </row>
    <row r="107" ht="46" hidden="1" customHeight="1" spans="1:41">
      <c r="A107" s="11">
        <v>103</v>
      </c>
      <c r="B107" s="12" t="s">
        <v>107</v>
      </c>
      <c r="C107" s="33" t="s">
        <v>333</v>
      </c>
      <c r="D107" s="77" t="s">
        <v>334</v>
      </c>
      <c r="E107" s="35" t="s">
        <v>256</v>
      </c>
      <c r="F107" s="14">
        <v>1800</v>
      </c>
      <c r="G107" s="14">
        <v>600.96</v>
      </c>
      <c r="H107" s="14">
        <v>300.48</v>
      </c>
      <c r="I107" s="14">
        <v>26.29</v>
      </c>
      <c r="J107" s="14">
        <v>6.01</v>
      </c>
      <c r="K107" s="14">
        <f t="shared" si="10"/>
        <v>2733.74</v>
      </c>
      <c r="L107" s="29"/>
      <c r="N107">
        <f>VLOOKUP(D107,[1]新增!$C:$Q,15,0)</f>
        <v>0</v>
      </c>
      <c r="P107" t="str">
        <f>VLOOKUP(D107,[6]Sheet1!$D:$H,5,0)</f>
        <v>在岗</v>
      </c>
      <c r="T107">
        <f>VLOOKUP(D107,[7]Sheet1!$D:$H,5,0)</f>
        <v>1800</v>
      </c>
      <c r="U107">
        <f>VLOOKUP(D107,[7]Sheet1!$D:$I,6,0)</f>
        <v>600.96</v>
      </c>
      <c r="V107">
        <f>VLOOKUP(D107,[7]Sheet1!$D:$J,7,0)</f>
        <v>300.48</v>
      </c>
      <c r="W107">
        <f>VLOOKUP(D107,[7]Sheet1!$D:$L,9,0)</f>
        <v>26.29</v>
      </c>
      <c r="X107">
        <f>VLOOKUP(D107,[7]Sheet1!$D:$L,8,0)</f>
        <v>6.01</v>
      </c>
      <c r="Y107">
        <f>VLOOKUP(D107,[7]Sheet1!$D:$M,10,0)</f>
        <v>2733.74</v>
      </c>
      <c r="AH107">
        <v>1800</v>
      </c>
      <c r="AI107">
        <v>600.96</v>
      </c>
      <c r="AJ107">
        <v>300.48</v>
      </c>
      <c r="AK107">
        <v>26.29</v>
      </c>
      <c r="AL107">
        <v>6.01</v>
      </c>
      <c r="AM107">
        <f t="shared" si="11"/>
        <v>2733.74</v>
      </c>
      <c r="AO107" t="b">
        <f t="shared" si="12"/>
        <v>1</v>
      </c>
    </row>
    <row r="108" ht="46" hidden="1" customHeight="1" spans="1:25">
      <c r="A108" s="11">
        <v>104</v>
      </c>
      <c r="B108" s="12" t="s">
        <v>107</v>
      </c>
      <c r="C108" s="34" t="s">
        <v>335</v>
      </c>
      <c r="D108" s="77" t="s">
        <v>336</v>
      </c>
      <c r="E108" s="35" t="s">
        <v>256</v>
      </c>
      <c r="F108" s="14"/>
      <c r="G108" s="14"/>
      <c r="H108" s="14"/>
      <c r="I108" s="14"/>
      <c r="J108" s="14"/>
      <c r="K108" s="14"/>
      <c r="L108" s="29"/>
      <c r="N108">
        <f>VLOOKUP(D108,[1]新增!$C:$Q,15,0)</f>
        <v>20250317</v>
      </c>
      <c r="P108" t="s">
        <v>111</v>
      </c>
      <c r="T108" t="e">
        <f>VLOOKUP(D108,[7]Sheet1!$D:$H,5,0)</f>
        <v>#N/A</v>
      </c>
      <c r="U108" t="e">
        <f>VLOOKUP(D108,[7]Sheet1!$D:$I,6,0)</f>
        <v>#N/A</v>
      </c>
      <c r="V108" t="e">
        <f>VLOOKUP(D108,[7]Sheet1!$D:$J,7,0)</f>
        <v>#N/A</v>
      </c>
      <c r="W108" t="e">
        <f>VLOOKUP(D108,[7]Sheet1!$D:$L,9,0)</f>
        <v>#N/A</v>
      </c>
      <c r="X108" t="e">
        <f>VLOOKUP(D108,[7]Sheet1!$D:$L,8,0)</f>
        <v>#N/A</v>
      </c>
      <c r="Y108" t="e">
        <f>VLOOKUP(D108,[7]Sheet1!$D:$M,10,0)</f>
        <v>#N/A</v>
      </c>
    </row>
    <row r="109" ht="46" hidden="1" customHeight="1" spans="1:41">
      <c r="A109" s="11">
        <v>105</v>
      </c>
      <c r="B109" s="12" t="s">
        <v>107</v>
      </c>
      <c r="C109" s="33" t="s">
        <v>337</v>
      </c>
      <c r="D109" s="77" t="s">
        <v>338</v>
      </c>
      <c r="E109" s="35" t="s">
        <v>256</v>
      </c>
      <c r="F109" s="14">
        <v>1800</v>
      </c>
      <c r="G109" s="14">
        <v>600.96</v>
      </c>
      <c r="H109" s="14">
        <v>300.48</v>
      </c>
      <c r="I109" s="14">
        <v>26.29</v>
      </c>
      <c r="J109" s="14">
        <v>6.01</v>
      </c>
      <c r="K109" s="14">
        <f t="shared" ref="K109:K129" si="13">SUM(F109:J109)</f>
        <v>2733.74</v>
      </c>
      <c r="L109" s="29"/>
      <c r="N109">
        <f>VLOOKUP(D109,[1]新增!$C:$Q,15,0)</f>
        <v>0</v>
      </c>
      <c r="P109" t="str">
        <f>VLOOKUP(D109,[6]Sheet1!$D:$H,5,0)</f>
        <v>在岗</v>
      </c>
      <c r="T109">
        <f>VLOOKUP(D109,[7]Sheet1!$D:$H,5,0)</f>
        <v>1800</v>
      </c>
      <c r="U109">
        <f>VLOOKUP(D109,[7]Sheet1!$D:$I,6,0)</f>
        <v>600.96</v>
      </c>
      <c r="V109">
        <f>VLOOKUP(D109,[7]Sheet1!$D:$J,7,0)</f>
        <v>300.48</v>
      </c>
      <c r="W109">
        <f>VLOOKUP(D109,[7]Sheet1!$D:$L,9,0)</f>
        <v>26.29</v>
      </c>
      <c r="X109">
        <f>VLOOKUP(D109,[7]Sheet1!$D:$L,8,0)</f>
        <v>6.01</v>
      </c>
      <c r="Y109">
        <f>VLOOKUP(D109,[7]Sheet1!$D:$M,10,0)</f>
        <v>2733.74</v>
      </c>
      <c r="AH109">
        <v>1800</v>
      </c>
      <c r="AI109">
        <v>600.96</v>
      </c>
      <c r="AJ109">
        <v>300.48</v>
      </c>
      <c r="AK109">
        <v>26.29</v>
      </c>
      <c r="AL109">
        <v>6.01</v>
      </c>
      <c r="AM109">
        <f t="shared" ref="AM109:AM129" si="14">SUM(AH109:AL109)</f>
        <v>2733.74</v>
      </c>
      <c r="AO109" t="b">
        <f t="shared" ref="AO109:AO129" si="15">Y109=AM109</f>
        <v>1</v>
      </c>
    </row>
    <row r="110" ht="46" hidden="1" customHeight="1" spans="1:41">
      <c r="A110" s="11">
        <v>106</v>
      </c>
      <c r="B110" s="12" t="s">
        <v>107</v>
      </c>
      <c r="C110" s="33" t="s">
        <v>339</v>
      </c>
      <c r="D110" s="34" t="s">
        <v>340</v>
      </c>
      <c r="E110" s="35" t="s">
        <v>256</v>
      </c>
      <c r="F110" s="14">
        <v>1800</v>
      </c>
      <c r="G110" s="14">
        <v>600.96</v>
      </c>
      <c r="H110" s="14">
        <v>300.48</v>
      </c>
      <c r="I110" s="14">
        <v>26.29</v>
      </c>
      <c r="J110" s="14">
        <v>6.01</v>
      </c>
      <c r="K110" s="14">
        <f t="shared" si="13"/>
        <v>2733.74</v>
      </c>
      <c r="L110" s="29"/>
      <c r="N110">
        <f>VLOOKUP(D110,[1]新增!$C:$Q,15,0)</f>
        <v>0</v>
      </c>
      <c r="P110" t="str">
        <f>VLOOKUP(D110,[6]Sheet1!$D:$H,5,0)</f>
        <v>在岗</v>
      </c>
      <c r="T110">
        <f>VLOOKUP(D110,[7]Sheet1!$D:$H,5,0)</f>
        <v>1800</v>
      </c>
      <c r="U110">
        <f>VLOOKUP(D110,[7]Sheet1!$D:$I,6,0)</f>
        <v>600.96</v>
      </c>
      <c r="V110">
        <f>VLOOKUP(D110,[7]Sheet1!$D:$J,7,0)</f>
        <v>300.48</v>
      </c>
      <c r="W110">
        <f>VLOOKUP(D110,[7]Sheet1!$D:$L,9,0)</f>
        <v>26.29</v>
      </c>
      <c r="X110">
        <f>VLOOKUP(D110,[7]Sheet1!$D:$L,8,0)</f>
        <v>6.01</v>
      </c>
      <c r="Y110">
        <f>VLOOKUP(D110,[7]Sheet1!$D:$M,10,0)</f>
        <v>2733.74</v>
      </c>
      <c r="AH110">
        <v>1800</v>
      </c>
      <c r="AI110">
        <v>600.96</v>
      </c>
      <c r="AJ110">
        <v>300.48</v>
      </c>
      <c r="AK110">
        <v>26.29</v>
      </c>
      <c r="AL110">
        <v>6.01</v>
      </c>
      <c r="AM110">
        <f t="shared" si="14"/>
        <v>2733.74</v>
      </c>
      <c r="AO110" t="b">
        <f t="shared" si="15"/>
        <v>1</v>
      </c>
    </row>
    <row r="111" ht="46" hidden="1" customHeight="1" spans="1:41">
      <c r="A111" s="11">
        <v>107</v>
      </c>
      <c r="B111" s="12" t="s">
        <v>107</v>
      </c>
      <c r="C111" s="33" t="s">
        <v>341</v>
      </c>
      <c r="D111" s="77" t="s">
        <v>342</v>
      </c>
      <c r="E111" s="35" t="s">
        <v>256</v>
      </c>
      <c r="F111" s="14">
        <v>1800</v>
      </c>
      <c r="G111" s="14">
        <v>600.96</v>
      </c>
      <c r="H111" s="14">
        <v>300.48</v>
      </c>
      <c r="I111" s="14">
        <v>26.29</v>
      </c>
      <c r="J111" s="14">
        <v>6.01</v>
      </c>
      <c r="K111" s="14">
        <f t="shared" si="13"/>
        <v>2733.74</v>
      </c>
      <c r="L111" s="29"/>
      <c r="N111">
        <f>VLOOKUP(D111,[1]新增!$C:$Q,15,0)</f>
        <v>0</v>
      </c>
      <c r="P111" t="str">
        <f>VLOOKUP(D111,[6]Sheet1!$D:$H,5,0)</f>
        <v>在岗</v>
      </c>
      <c r="T111">
        <f>VLOOKUP(D111,[7]Sheet1!$D:$H,5,0)</f>
        <v>1800</v>
      </c>
      <c r="U111">
        <f>VLOOKUP(D111,[7]Sheet1!$D:$I,6,0)</f>
        <v>600.96</v>
      </c>
      <c r="V111">
        <f>VLOOKUP(D111,[7]Sheet1!$D:$J,7,0)</f>
        <v>300.48</v>
      </c>
      <c r="W111">
        <f>VLOOKUP(D111,[7]Sheet1!$D:$L,9,0)</f>
        <v>26.29</v>
      </c>
      <c r="X111">
        <f>VLOOKUP(D111,[7]Sheet1!$D:$L,8,0)</f>
        <v>6.01</v>
      </c>
      <c r="Y111">
        <f>VLOOKUP(D111,[7]Sheet1!$D:$M,10,0)</f>
        <v>2733.74</v>
      </c>
      <c r="AH111">
        <v>1800</v>
      </c>
      <c r="AI111">
        <v>600.96</v>
      </c>
      <c r="AJ111">
        <v>300.48</v>
      </c>
      <c r="AK111">
        <v>26.29</v>
      </c>
      <c r="AL111">
        <v>6.01</v>
      </c>
      <c r="AM111">
        <f t="shared" si="14"/>
        <v>2733.74</v>
      </c>
      <c r="AO111" t="b">
        <f t="shared" si="15"/>
        <v>1</v>
      </c>
    </row>
    <row r="112" ht="46" hidden="1" customHeight="1" spans="1:41">
      <c r="A112" s="11">
        <v>108</v>
      </c>
      <c r="B112" s="12" t="s">
        <v>107</v>
      </c>
      <c r="C112" s="33" t="s">
        <v>343</v>
      </c>
      <c r="D112" s="77" t="s">
        <v>344</v>
      </c>
      <c r="E112" s="35" t="s">
        <v>256</v>
      </c>
      <c r="F112" s="14">
        <v>1800</v>
      </c>
      <c r="G112" s="14">
        <v>600.96</v>
      </c>
      <c r="H112" s="14">
        <v>300.48</v>
      </c>
      <c r="I112" s="14">
        <v>26.29</v>
      </c>
      <c r="J112" s="14">
        <v>6.01</v>
      </c>
      <c r="K112" s="14">
        <f t="shared" si="13"/>
        <v>2733.74</v>
      </c>
      <c r="L112" s="29"/>
      <c r="N112">
        <f>VLOOKUP(D112,[1]新增!$C:$Q,15,0)</f>
        <v>0</v>
      </c>
      <c r="P112" t="str">
        <f>VLOOKUP(D112,[6]Sheet1!$D:$H,5,0)</f>
        <v>在岗</v>
      </c>
      <c r="T112">
        <f>VLOOKUP(D112,[7]Sheet1!$D:$H,5,0)</f>
        <v>1800</v>
      </c>
      <c r="U112">
        <f>VLOOKUP(D112,[7]Sheet1!$D:$I,6,0)</f>
        <v>600.96</v>
      </c>
      <c r="V112">
        <f>VLOOKUP(D112,[7]Sheet1!$D:$J,7,0)</f>
        <v>300.48</v>
      </c>
      <c r="W112">
        <f>VLOOKUP(D112,[7]Sheet1!$D:$L,9,0)</f>
        <v>26.29</v>
      </c>
      <c r="X112">
        <f>VLOOKUP(D112,[7]Sheet1!$D:$L,8,0)</f>
        <v>6.01</v>
      </c>
      <c r="Y112">
        <f>VLOOKUP(D112,[7]Sheet1!$D:$M,10,0)</f>
        <v>2733.74</v>
      </c>
      <c r="AH112">
        <v>1800</v>
      </c>
      <c r="AI112">
        <v>600.96</v>
      </c>
      <c r="AJ112">
        <v>300.48</v>
      </c>
      <c r="AK112">
        <v>26.29</v>
      </c>
      <c r="AL112">
        <v>6.01</v>
      </c>
      <c r="AM112">
        <f t="shared" si="14"/>
        <v>2733.74</v>
      </c>
      <c r="AO112" t="b">
        <f t="shared" si="15"/>
        <v>1</v>
      </c>
    </row>
    <row r="113" ht="46" hidden="1" customHeight="1" spans="1:41">
      <c r="A113" s="11">
        <v>109</v>
      </c>
      <c r="B113" s="12" t="s">
        <v>107</v>
      </c>
      <c r="C113" s="33" t="s">
        <v>345</v>
      </c>
      <c r="D113" s="77" t="s">
        <v>346</v>
      </c>
      <c r="E113" s="35" t="s">
        <v>256</v>
      </c>
      <c r="F113" s="14">
        <v>1800</v>
      </c>
      <c r="G113" s="14">
        <v>600.96</v>
      </c>
      <c r="H113" s="14">
        <v>300.48</v>
      </c>
      <c r="I113" s="14">
        <v>26.29</v>
      </c>
      <c r="J113" s="14">
        <v>6.01</v>
      </c>
      <c r="K113" s="14">
        <f t="shared" si="13"/>
        <v>2733.74</v>
      </c>
      <c r="L113" s="29"/>
      <c r="N113">
        <f>VLOOKUP(D113,[1]新增!$C:$Q,15,0)</f>
        <v>0</v>
      </c>
      <c r="P113" t="str">
        <f>VLOOKUP(D113,[6]Sheet1!$D:$H,5,0)</f>
        <v>在岗</v>
      </c>
      <c r="T113">
        <f>VLOOKUP(D113,[7]Sheet1!$D:$H,5,0)</f>
        <v>1800</v>
      </c>
      <c r="U113">
        <f>VLOOKUP(D113,[7]Sheet1!$D:$I,6,0)</f>
        <v>600.96</v>
      </c>
      <c r="V113">
        <f>VLOOKUP(D113,[7]Sheet1!$D:$J,7,0)</f>
        <v>300.48</v>
      </c>
      <c r="W113">
        <f>VLOOKUP(D113,[7]Sheet1!$D:$L,9,0)</f>
        <v>26.29</v>
      </c>
      <c r="X113">
        <f>VLOOKUP(D113,[7]Sheet1!$D:$L,8,0)</f>
        <v>6.01</v>
      </c>
      <c r="Y113">
        <f>VLOOKUP(D113,[7]Sheet1!$D:$M,10,0)</f>
        <v>2733.74</v>
      </c>
      <c r="AH113">
        <v>1800</v>
      </c>
      <c r="AI113">
        <v>600.96</v>
      </c>
      <c r="AJ113">
        <v>300.48</v>
      </c>
      <c r="AK113">
        <v>26.29</v>
      </c>
      <c r="AL113">
        <v>6.01</v>
      </c>
      <c r="AM113">
        <f t="shared" si="14"/>
        <v>2733.74</v>
      </c>
      <c r="AO113" t="b">
        <f t="shared" si="15"/>
        <v>1</v>
      </c>
    </row>
    <row r="114" ht="46" hidden="1" customHeight="1" spans="1:41">
      <c r="A114" s="11">
        <v>110</v>
      </c>
      <c r="B114" s="12" t="s">
        <v>107</v>
      </c>
      <c r="C114" s="33" t="s">
        <v>347</v>
      </c>
      <c r="D114" s="77" t="s">
        <v>348</v>
      </c>
      <c r="E114" s="35" t="s">
        <v>256</v>
      </c>
      <c r="F114" s="14">
        <v>1800</v>
      </c>
      <c r="G114" s="14">
        <v>600.96</v>
      </c>
      <c r="H114" s="14">
        <v>300.48</v>
      </c>
      <c r="I114" s="14">
        <v>26.29</v>
      </c>
      <c r="J114" s="14">
        <v>6.01</v>
      </c>
      <c r="K114" s="14">
        <f t="shared" si="13"/>
        <v>2733.74</v>
      </c>
      <c r="L114" s="29"/>
      <c r="N114">
        <f>VLOOKUP(D114,[1]新增!$C:$Q,15,0)</f>
        <v>0</v>
      </c>
      <c r="P114" t="str">
        <f>VLOOKUP(D114,[6]Sheet1!$D:$H,5,0)</f>
        <v>在岗</v>
      </c>
      <c r="T114">
        <f>VLOOKUP(D114,[7]Sheet1!$D:$H,5,0)</f>
        <v>1800</v>
      </c>
      <c r="U114">
        <f>VLOOKUP(D114,[7]Sheet1!$D:$I,6,0)</f>
        <v>600.96</v>
      </c>
      <c r="V114">
        <f>VLOOKUP(D114,[7]Sheet1!$D:$J,7,0)</f>
        <v>300.48</v>
      </c>
      <c r="W114">
        <f>VLOOKUP(D114,[7]Sheet1!$D:$L,9,0)</f>
        <v>26.29</v>
      </c>
      <c r="X114">
        <f>VLOOKUP(D114,[7]Sheet1!$D:$L,8,0)</f>
        <v>6.01</v>
      </c>
      <c r="Y114">
        <f>VLOOKUP(D114,[7]Sheet1!$D:$M,10,0)</f>
        <v>2733.74</v>
      </c>
      <c r="AH114">
        <v>1800</v>
      </c>
      <c r="AI114">
        <v>600.96</v>
      </c>
      <c r="AJ114">
        <v>300.48</v>
      </c>
      <c r="AK114">
        <v>26.29</v>
      </c>
      <c r="AL114">
        <v>6.01</v>
      </c>
      <c r="AM114">
        <f t="shared" si="14"/>
        <v>2733.74</v>
      </c>
      <c r="AO114" t="b">
        <f t="shared" si="15"/>
        <v>1</v>
      </c>
    </row>
    <row r="115" ht="46" hidden="1" customHeight="1" spans="1:41">
      <c r="A115" s="11">
        <v>111</v>
      </c>
      <c r="B115" s="12" t="s">
        <v>107</v>
      </c>
      <c r="C115" s="33" t="s">
        <v>349</v>
      </c>
      <c r="D115" s="77" t="s">
        <v>350</v>
      </c>
      <c r="E115" s="35" t="s">
        <v>256</v>
      </c>
      <c r="F115" s="14">
        <v>1800</v>
      </c>
      <c r="G115" s="14">
        <v>600.96</v>
      </c>
      <c r="H115" s="14">
        <v>300.48</v>
      </c>
      <c r="I115" s="14">
        <v>26.29</v>
      </c>
      <c r="J115" s="14">
        <v>6.01</v>
      </c>
      <c r="K115" s="14">
        <f t="shared" si="13"/>
        <v>2733.74</v>
      </c>
      <c r="L115" s="29"/>
      <c r="N115">
        <f>VLOOKUP(D115,[1]新增!$C:$Q,15,0)</f>
        <v>0</v>
      </c>
      <c r="P115" t="str">
        <f>VLOOKUP(D115,[6]Sheet1!$D:$H,5,0)</f>
        <v>在岗</v>
      </c>
      <c r="T115">
        <f>VLOOKUP(D115,[7]Sheet1!$D:$H,5,0)</f>
        <v>1800</v>
      </c>
      <c r="U115">
        <f>VLOOKUP(D115,[7]Sheet1!$D:$I,6,0)</f>
        <v>600.96</v>
      </c>
      <c r="V115">
        <f>VLOOKUP(D115,[7]Sheet1!$D:$J,7,0)</f>
        <v>300.48</v>
      </c>
      <c r="W115">
        <f>VLOOKUP(D115,[7]Sheet1!$D:$L,9,0)</f>
        <v>26.29</v>
      </c>
      <c r="X115">
        <f>VLOOKUP(D115,[7]Sheet1!$D:$L,8,0)</f>
        <v>6.01</v>
      </c>
      <c r="Y115">
        <f>VLOOKUP(D115,[7]Sheet1!$D:$M,10,0)</f>
        <v>2733.74</v>
      </c>
      <c r="AH115">
        <v>1800</v>
      </c>
      <c r="AI115">
        <v>600.96</v>
      </c>
      <c r="AJ115">
        <v>300.48</v>
      </c>
      <c r="AK115">
        <v>26.29</v>
      </c>
      <c r="AL115">
        <v>6.01</v>
      </c>
      <c r="AM115">
        <f t="shared" si="14"/>
        <v>2733.74</v>
      </c>
      <c r="AO115" t="b">
        <f t="shared" si="15"/>
        <v>1</v>
      </c>
    </row>
    <row r="116" ht="46" hidden="1" customHeight="1" spans="1:41">
      <c r="A116" s="11">
        <v>112</v>
      </c>
      <c r="B116" s="12" t="s">
        <v>107</v>
      </c>
      <c r="C116" s="33" t="s">
        <v>351</v>
      </c>
      <c r="D116" s="77" t="s">
        <v>352</v>
      </c>
      <c r="E116" s="35" t="s">
        <v>256</v>
      </c>
      <c r="F116" s="14">
        <v>1800</v>
      </c>
      <c r="G116" s="14">
        <v>600.96</v>
      </c>
      <c r="H116" s="14">
        <v>300.48</v>
      </c>
      <c r="I116" s="14">
        <v>26.29</v>
      </c>
      <c r="J116" s="14">
        <v>6.01</v>
      </c>
      <c r="K116" s="14">
        <f t="shared" si="13"/>
        <v>2733.74</v>
      </c>
      <c r="L116" s="29"/>
      <c r="N116">
        <f>VLOOKUP(D116,[1]新增!$C:$Q,15,0)</f>
        <v>0</v>
      </c>
      <c r="P116" t="str">
        <f>VLOOKUP(D116,[6]Sheet1!$D:$H,5,0)</f>
        <v>在岗</v>
      </c>
      <c r="T116">
        <f>VLOOKUP(D116,[7]Sheet1!$D:$H,5,0)</f>
        <v>1800</v>
      </c>
      <c r="U116">
        <f>VLOOKUP(D116,[7]Sheet1!$D:$I,6,0)</f>
        <v>600.96</v>
      </c>
      <c r="V116">
        <f>VLOOKUP(D116,[7]Sheet1!$D:$J,7,0)</f>
        <v>300.48</v>
      </c>
      <c r="W116">
        <f>VLOOKUP(D116,[7]Sheet1!$D:$L,9,0)</f>
        <v>26.29</v>
      </c>
      <c r="X116">
        <f>VLOOKUP(D116,[7]Sheet1!$D:$L,8,0)</f>
        <v>6.01</v>
      </c>
      <c r="Y116">
        <f>VLOOKUP(D116,[7]Sheet1!$D:$M,10,0)</f>
        <v>2733.74</v>
      </c>
      <c r="AH116">
        <v>1800</v>
      </c>
      <c r="AI116">
        <v>600.96</v>
      </c>
      <c r="AJ116">
        <v>300.48</v>
      </c>
      <c r="AK116">
        <v>26.29</v>
      </c>
      <c r="AL116">
        <v>6.01</v>
      </c>
      <c r="AM116">
        <f t="shared" si="14"/>
        <v>2733.74</v>
      </c>
      <c r="AO116" t="b">
        <f t="shared" si="15"/>
        <v>1</v>
      </c>
    </row>
    <row r="117" ht="46" hidden="1" customHeight="1" spans="1:41">
      <c r="A117" s="11">
        <v>113</v>
      </c>
      <c r="B117" s="12" t="s">
        <v>107</v>
      </c>
      <c r="C117" s="33" t="s">
        <v>353</v>
      </c>
      <c r="D117" s="77" t="s">
        <v>354</v>
      </c>
      <c r="E117" s="35" t="s">
        <v>256</v>
      </c>
      <c r="F117" s="14">
        <v>1800</v>
      </c>
      <c r="G117" s="14">
        <v>600.96</v>
      </c>
      <c r="H117" s="14">
        <v>300.48</v>
      </c>
      <c r="I117" s="14">
        <v>26.29</v>
      </c>
      <c r="J117" s="14">
        <v>6.01</v>
      </c>
      <c r="K117" s="14">
        <f t="shared" si="13"/>
        <v>2733.74</v>
      </c>
      <c r="L117" s="29"/>
      <c r="N117">
        <f>VLOOKUP(D117,[1]新增!$C:$Q,15,0)</f>
        <v>0</v>
      </c>
      <c r="P117" t="str">
        <f>VLOOKUP(D117,[6]Sheet1!$D:$H,5,0)</f>
        <v>在岗</v>
      </c>
      <c r="T117">
        <f>VLOOKUP(D117,[7]Sheet1!$D:$H,5,0)</f>
        <v>1800</v>
      </c>
      <c r="U117">
        <f>VLOOKUP(D117,[7]Sheet1!$D:$I,6,0)</f>
        <v>600.96</v>
      </c>
      <c r="V117">
        <f>VLOOKUP(D117,[7]Sheet1!$D:$J,7,0)</f>
        <v>300.48</v>
      </c>
      <c r="W117">
        <f>VLOOKUP(D117,[7]Sheet1!$D:$L,9,0)</f>
        <v>26.29</v>
      </c>
      <c r="X117">
        <f>VLOOKUP(D117,[7]Sheet1!$D:$L,8,0)</f>
        <v>6.01</v>
      </c>
      <c r="Y117">
        <f>VLOOKUP(D117,[7]Sheet1!$D:$M,10,0)</f>
        <v>2733.74</v>
      </c>
      <c r="AH117">
        <v>1800</v>
      </c>
      <c r="AI117">
        <v>600.96</v>
      </c>
      <c r="AJ117">
        <v>300.48</v>
      </c>
      <c r="AK117">
        <v>26.29</v>
      </c>
      <c r="AL117">
        <v>6.01</v>
      </c>
      <c r="AM117">
        <f t="shared" si="14"/>
        <v>2733.74</v>
      </c>
      <c r="AO117" t="b">
        <f t="shared" si="15"/>
        <v>1</v>
      </c>
    </row>
    <row r="118" ht="46" hidden="1" customHeight="1" spans="1:41">
      <c r="A118" s="11">
        <v>114</v>
      </c>
      <c r="B118" s="12" t="s">
        <v>107</v>
      </c>
      <c r="C118" s="33" t="s">
        <v>355</v>
      </c>
      <c r="D118" s="34" t="s">
        <v>356</v>
      </c>
      <c r="E118" s="35" t="s">
        <v>256</v>
      </c>
      <c r="F118" s="14">
        <v>1800</v>
      </c>
      <c r="G118" s="14">
        <v>600.96</v>
      </c>
      <c r="H118" s="14">
        <v>300.48</v>
      </c>
      <c r="I118" s="14">
        <v>26.29</v>
      </c>
      <c r="J118" s="14">
        <v>6.01</v>
      </c>
      <c r="K118" s="14">
        <f t="shared" si="13"/>
        <v>2733.74</v>
      </c>
      <c r="L118" s="29"/>
      <c r="N118">
        <f>VLOOKUP(D118,[1]新增!$C:$Q,15,0)</f>
        <v>0</v>
      </c>
      <c r="P118" t="str">
        <f>VLOOKUP(D118,[6]Sheet1!$D:$H,5,0)</f>
        <v>在岗</v>
      </c>
      <c r="T118">
        <f>VLOOKUP(D118,[7]Sheet1!$D:$H,5,0)</f>
        <v>1800</v>
      </c>
      <c r="U118">
        <f>VLOOKUP(D118,[7]Sheet1!$D:$I,6,0)</f>
        <v>600.96</v>
      </c>
      <c r="V118">
        <f>VLOOKUP(D118,[7]Sheet1!$D:$J,7,0)</f>
        <v>300.48</v>
      </c>
      <c r="W118">
        <f>VLOOKUP(D118,[7]Sheet1!$D:$L,9,0)</f>
        <v>26.29</v>
      </c>
      <c r="X118">
        <f>VLOOKUP(D118,[7]Sheet1!$D:$L,8,0)</f>
        <v>6.01</v>
      </c>
      <c r="Y118">
        <f>VLOOKUP(D118,[7]Sheet1!$D:$M,10,0)</f>
        <v>2733.74</v>
      </c>
      <c r="AH118">
        <v>1800</v>
      </c>
      <c r="AI118">
        <v>600.96</v>
      </c>
      <c r="AJ118">
        <v>300.48</v>
      </c>
      <c r="AK118">
        <v>26.29</v>
      </c>
      <c r="AL118">
        <v>6.01</v>
      </c>
      <c r="AM118">
        <f t="shared" si="14"/>
        <v>2733.74</v>
      </c>
      <c r="AO118" t="b">
        <f t="shared" si="15"/>
        <v>1</v>
      </c>
    </row>
    <row r="119" ht="46" hidden="1" customHeight="1" spans="1:41">
      <c r="A119" s="11">
        <v>115</v>
      </c>
      <c r="B119" s="12" t="s">
        <v>107</v>
      </c>
      <c r="C119" s="33" t="s">
        <v>357</v>
      </c>
      <c r="D119" s="77" t="s">
        <v>358</v>
      </c>
      <c r="E119" s="35" t="s">
        <v>256</v>
      </c>
      <c r="F119" s="14">
        <v>1800</v>
      </c>
      <c r="G119" s="14">
        <v>600.96</v>
      </c>
      <c r="H119" s="14">
        <v>300.48</v>
      </c>
      <c r="I119" s="14">
        <v>26.29</v>
      </c>
      <c r="J119" s="14">
        <v>6.01</v>
      </c>
      <c r="K119" s="14">
        <f t="shared" si="13"/>
        <v>2733.74</v>
      </c>
      <c r="L119" s="29"/>
      <c r="N119">
        <f>VLOOKUP(D119,[1]新增!$C:$Q,15,0)</f>
        <v>0</v>
      </c>
      <c r="P119" t="str">
        <f>VLOOKUP(D119,[6]Sheet1!$D:$H,5,0)</f>
        <v>在岗</v>
      </c>
      <c r="T119">
        <f>VLOOKUP(D119,[7]Sheet1!$D:$H,5,0)</f>
        <v>1800</v>
      </c>
      <c r="U119">
        <f>VLOOKUP(D119,[7]Sheet1!$D:$I,6,0)</f>
        <v>600.96</v>
      </c>
      <c r="V119">
        <f>VLOOKUP(D119,[7]Sheet1!$D:$J,7,0)</f>
        <v>300.48</v>
      </c>
      <c r="W119">
        <f>VLOOKUP(D119,[7]Sheet1!$D:$L,9,0)</f>
        <v>26.29</v>
      </c>
      <c r="X119">
        <f>VLOOKUP(D119,[7]Sheet1!$D:$L,8,0)</f>
        <v>6.01</v>
      </c>
      <c r="Y119">
        <f>VLOOKUP(D119,[7]Sheet1!$D:$M,10,0)</f>
        <v>2733.74</v>
      </c>
      <c r="AH119">
        <v>1800</v>
      </c>
      <c r="AI119">
        <v>600.96</v>
      </c>
      <c r="AJ119">
        <v>300.48</v>
      </c>
      <c r="AK119">
        <v>26.29</v>
      </c>
      <c r="AL119">
        <v>6.01</v>
      </c>
      <c r="AM119">
        <f t="shared" si="14"/>
        <v>2733.74</v>
      </c>
      <c r="AO119" t="b">
        <f t="shared" si="15"/>
        <v>1</v>
      </c>
    </row>
    <row r="120" ht="46" hidden="1" customHeight="1" spans="1:41">
      <c r="A120" s="11">
        <v>116</v>
      </c>
      <c r="B120" s="12" t="s">
        <v>107</v>
      </c>
      <c r="C120" s="33" t="s">
        <v>359</v>
      </c>
      <c r="D120" s="77" t="s">
        <v>360</v>
      </c>
      <c r="E120" s="35" t="s">
        <v>256</v>
      </c>
      <c r="F120" s="14">
        <v>1800</v>
      </c>
      <c r="G120" s="14">
        <v>600.96</v>
      </c>
      <c r="H120" s="14">
        <v>300.48</v>
      </c>
      <c r="I120" s="14">
        <v>26.29</v>
      </c>
      <c r="J120" s="14">
        <v>6.01</v>
      </c>
      <c r="K120" s="14">
        <f t="shared" si="13"/>
        <v>2733.74</v>
      </c>
      <c r="L120" s="29"/>
      <c r="N120">
        <f>VLOOKUP(D120,[1]新增!$C:$Q,15,0)</f>
        <v>0</v>
      </c>
      <c r="P120" t="str">
        <f>VLOOKUP(D120,[6]Sheet1!$D:$H,5,0)</f>
        <v>在岗</v>
      </c>
      <c r="T120">
        <f>VLOOKUP(D120,[7]Sheet1!$D:$H,5,0)</f>
        <v>1800</v>
      </c>
      <c r="U120">
        <f>VLOOKUP(D120,[7]Sheet1!$D:$I,6,0)</f>
        <v>600.96</v>
      </c>
      <c r="V120">
        <f>VLOOKUP(D120,[7]Sheet1!$D:$J,7,0)</f>
        <v>300.48</v>
      </c>
      <c r="W120">
        <f>VLOOKUP(D120,[7]Sheet1!$D:$L,9,0)</f>
        <v>26.29</v>
      </c>
      <c r="X120">
        <f>VLOOKUP(D120,[7]Sheet1!$D:$L,8,0)</f>
        <v>6.01</v>
      </c>
      <c r="Y120">
        <f>VLOOKUP(D120,[7]Sheet1!$D:$M,10,0)</f>
        <v>2733.74</v>
      </c>
      <c r="AH120">
        <v>1800</v>
      </c>
      <c r="AI120">
        <v>600.96</v>
      </c>
      <c r="AJ120">
        <v>300.48</v>
      </c>
      <c r="AK120">
        <v>26.29</v>
      </c>
      <c r="AL120">
        <v>6.01</v>
      </c>
      <c r="AM120">
        <f t="shared" si="14"/>
        <v>2733.74</v>
      </c>
      <c r="AO120" t="b">
        <f t="shared" si="15"/>
        <v>1</v>
      </c>
    </row>
    <row r="121" ht="46" hidden="1" customHeight="1" spans="1:41">
      <c r="A121" s="11">
        <v>117</v>
      </c>
      <c r="B121" s="12" t="s">
        <v>107</v>
      </c>
      <c r="C121" s="33" t="s">
        <v>361</v>
      </c>
      <c r="D121" s="77" t="s">
        <v>362</v>
      </c>
      <c r="E121" s="35" t="s">
        <v>256</v>
      </c>
      <c r="F121" s="14">
        <v>1800</v>
      </c>
      <c r="G121" s="14">
        <v>600.96</v>
      </c>
      <c r="H121" s="14">
        <v>300.48</v>
      </c>
      <c r="I121" s="14">
        <v>26.29</v>
      </c>
      <c r="J121" s="14">
        <v>6.01</v>
      </c>
      <c r="K121" s="14">
        <f t="shared" si="13"/>
        <v>2733.74</v>
      </c>
      <c r="L121" s="29"/>
      <c r="N121">
        <f>VLOOKUP(D121,[1]新增!$C:$Q,15,0)</f>
        <v>0</v>
      </c>
      <c r="P121" t="str">
        <f>VLOOKUP(D121,[6]Sheet1!$D:$H,5,0)</f>
        <v>在岗</v>
      </c>
      <c r="T121">
        <f>VLOOKUP(D121,[7]Sheet1!$D:$H,5,0)</f>
        <v>1800</v>
      </c>
      <c r="U121">
        <f>VLOOKUP(D121,[7]Sheet1!$D:$I,6,0)</f>
        <v>600.96</v>
      </c>
      <c r="V121">
        <f>VLOOKUP(D121,[7]Sheet1!$D:$J,7,0)</f>
        <v>300.48</v>
      </c>
      <c r="W121">
        <f>VLOOKUP(D121,[7]Sheet1!$D:$L,9,0)</f>
        <v>26.29</v>
      </c>
      <c r="X121">
        <f>VLOOKUP(D121,[7]Sheet1!$D:$L,8,0)</f>
        <v>6.01</v>
      </c>
      <c r="Y121">
        <f>VLOOKUP(D121,[7]Sheet1!$D:$M,10,0)</f>
        <v>2733.74</v>
      </c>
      <c r="AH121">
        <v>1800</v>
      </c>
      <c r="AI121">
        <v>600.96</v>
      </c>
      <c r="AJ121">
        <v>300.48</v>
      </c>
      <c r="AK121">
        <v>26.29</v>
      </c>
      <c r="AL121">
        <v>6.01</v>
      </c>
      <c r="AM121">
        <f t="shared" si="14"/>
        <v>2733.74</v>
      </c>
      <c r="AO121" t="b">
        <f t="shared" si="15"/>
        <v>1</v>
      </c>
    </row>
    <row r="122" ht="46" hidden="1" customHeight="1" spans="1:41">
      <c r="A122" s="11">
        <v>118</v>
      </c>
      <c r="B122" s="12" t="s">
        <v>107</v>
      </c>
      <c r="C122" s="33" t="s">
        <v>363</v>
      </c>
      <c r="D122" s="77" t="s">
        <v>364</v>
      </c>
      <c r="E122" s="35" t="s">
        <v>256</v>
      </c>
      <c r="F122" s="14">
        <v>1800</v>
      </c>
      <c r="G122" s="14">
        <v>600.96</v>
      </c>
      <c r="H122" s="14">
        <v>300.48</v>
      </c>
      <c r="I122" s="14">
        <v>26.29</v>
      </c>
      <c r="J122" s="14">
        <v>6.01</v>
      </c>
      <c r="K122" s="14">
        <f t="shared" si="13"/>
        <v>2733.74</v>
      </c>
      <c r="L122" s="29"/>
      <c r="N122">
        <f>VLOOKUP(D122,[1]新增!$C:$Q,15,0)</f>
        <v>0</v>
      </c>
      <c r="P122" t="str">
        <f>VLOOKUP(D122,[6]Sheet1!$D:$H,5,0)</f>
        <v>在岗</v>
      </c>
      <c r="T122">
        <f>VLOOKUP(D122,[7]Sheet1!$D:$H,5,0)</f>
        <v>1800</v>
      </c>
      <c r="U122">
        <f>VLOOKUP(D122,[7]Sheet1!$D:$I,6,0)</f>
        <v>600.96</v>
      </c>
      <c r="V122">
        <f>VLOOKUP(D122,[7]Sheet1!$D:$J,7,0)</f>
        <v>300.48</v>
      </c>
      <c r="W122">
        <f>VLOOKUP(D122,[7]Sheet1!$D:$L,9,0)</f>
        <v>26.29</v>
      </c>
      <c r="X122">
        <f>VLOOKUP(D122,[7]Sheet1!$D:$L,8,0)</f>
        <v>6.01</v>
      </c>
      <c r="Y122">
        <f>VLOOKUP(D122,[7]Sheet1!$D:$M,10,0)</f>
        <v>2733.74</v>
      </c>
      <c r="AH122">
        <v>1800</v>
      </c>
      <c r="AI122">
        <v>600.96</v>
      </c>
      <c r="AJ122">
        <v>300.48</v>
      </c>
      <c r="AK122">
        <v>26.29</v>
      </c>
      <c r="AL122">
        <v>6.01</v>
      </c>
      <c r="AM122">
        <f t="shared" si="14"/>
        <v>2733.74</v>
      </c>
      <c r="AO122" t="b">
        <f t="shared" si="15"/>
        <v>1</v>
      </c>
    </row>
    <row r="123" ht="46" hidden="1" customHeight="1" spans="1:41">
      <c r="A123" s="11">
        <v>119</v>
      </c>
      <c r="B123" s="12" t="s">
        <v>107</v>
      </c>
      <c r="C123" s="33" t="s">
        <v>365</v>
      </c>
      <c r="D123" s="77" t="s">
        <v>366</v>
      </c>
      <c r="E123" s="35" t="s">
        <v>256</v>
      </c>
      <c r="F123" s="14">
        <v>1800</v>
      </c>
      <c r="G123" s="14">
        <v>600.96</v>
      </c>
      <c r="H123" s="14">
        <v>300.48</v>
      </c>
      <c r="I123" s="14">
        <v>26.29</v>
      </c>
      <c r="J123" s="14">
        <v>6.01</v>
      </c>
      <c r="K123" s="14">
        <f t="shared" si="13"/>
        <v>2733.74</v>
      </c>
      <c r="L123" s="29"/>
      <c r="N123">
        <f>VLOOKUP(D123,[1]新增!$C:$Q,15,0)</f>
        <v>0</v>
      </c>
      <c r="P123" t="str">
        <f>VLOOKUP(D123,[6]Sheet1!$D:$H,5,0)</f>
        <v>在岗</v>
      </c>
      <c r="T123">
        <f>VLOOKUP(D123,[7]Sheet1!$D:$H,5,0)</f>
        <v>1800</v>
      </c>
      <c r="U123">
        <f>VLOOKUP(D123,[7]Sheet1!$D:$I,6,0)</f>
        <v>600.96</v>
      </c>
      <c r="V123">
        <f>VLOOKUP(D123,[7]Sheet1!$D:$J,7,0)</f>
        <v>300.48</v>
      </c>
      <c r="W123">
        <f>VLOOKUP(D123,[7]Sheet1!$D:$L,9,0)</f>
        <v>26.29</v>
      </c>
      <c r="X123">
        <f>VLOOKUP(D123,[7]Sheet1!$D:$L,8,0)</f>
        <v>6.01</v>
      </c>
      <c r="Y123">
        <f>VLOOKUP(D123,[7]Sheet1!$D:$M,10,0)</f>
        <v>2733.74</v>
      </c>
      <c r="AH123">
        <v>1800</v>
      </c>
      <c r="AI123">
        <v>600.96</v>
      </c>
      <c r="AJ123">
        <v>300.48</v>
      </c>
      <c r="AK123">
        <v>26.29</v>
      </c>
      <c r="AL123">
        <v>6.01</v>
      </c>
      <c r="AM123">
        <f t="shared" si="14"/>
        <v>2733.74</v>
      </c>
      <c r="AO123" t="b">
        <f t="shared" si="15"/>
        <v>1</v>
      </c>
    </row>
    <row r="124" ht="46" hidden="1" customHeight="1" spans="1:41">
      <c r="A124" s="11"/>
      <c r="B124" s="12" t="s">
        <v>107</v>
      </c>
      <c r="C124" s="33" t="s">
        <v>367</v>
      </c>
      <c r="D124" s="76" t="s">
        <v>368</v>
      </c>
      <c r="E124" s="20" t="s">
        <v>369</v>
      </c>
      <c r="F124" s="14">
        <v>1800</v>
      </c>
      <c r="G124" s="14">
        <v>600.96</v>
      </c>
      <c r="H124" s="14">
        <v>300.48</v>
      </c>
      <c r="I124" s="14">
        <v>26.29</v>
      </c>
      <c r="J124" s="14">
        <v>6.01</v>
      </c>
      <c r="K124" s="14">
        <f t="shared" si="13"/>
        <v>2733.74</v>
      </c>
      <c r="L124" s="29"/>
      <c r="N124">
        <f>VLOOKUP(D124,[2]新增名单!$C:$M,11,0)</f>
        <v>0</v>
      </c>
      <c r="P124" t="str">
        <f>VLOOKUP(D124,[6]Sheet1!$D:$H,5,0)</f>
        <v>在岗</v>
      </c>
      <c r="T124">
        <f>VLOOKUP(D124,[7]Sheet1!$D:$H,5,0)</f>
        <v>1800</v>
      </c>
      <c r="U124">
        <f>VLOOKUP(D124,[7]Sheet1!$D:$I,6,0)</f>
        <v>600.96</v>
      </c>
      <c r="V124">
        <f>VLOOKUP(D124,[7]Sheet1!$D:$J,7,0)</f>
        <v>300.48</v>
      </c>
      <c r="W124">
        <f>VLOOKUP(D124,[7]Sheet1!$D:$L,9,0)</f>
        <v>26.29</v>
      </c>
      <c r="X124">
        <f>VLOOKUP(D124,[7]Sheet1!$D:$L,8,0)</f>
        <v>6.01</v>
      </c>
      <c r="Y124">
        <f>VLOOKUP(D124,[7]Sheet1!$D:$M,10,0)</f>
        <v>2733.74</v>
      </c>
      <c r="AH124">
        <v>1800</v>
      </c>
      <c r="AI124">
        <v>600.96</v>
      </c>
      <c r="AJ124">
        <v>300.48</v>
      </c>
      <c r="AK124">
        <v>26.29</v>
      </c>
      <c r="AL124">
        <v>6.01</v>
      </c>
      <c r="AM124">
        <f t="shared" si="14"/>
        <v>2733.74</v>
      </c>
      <c r="AO124" t="b">
        <f t="shared" si="15"/>
        <v>1</v>
      </c>
    </row>
    <row r="125" ht="46" hidden="1" customHeight="1" spans="1:41">
      <c r="A125" s="11"/>
      <c r="B125" s="12" t="s">
        <v>107</v>
      </c>
      <c r="C125" s="33" t="s">
        <v>370</v>
      </c>
      <c r="D125" s="78" t="s">
        <v>371</v>
      </c>
      <c r="E125" s="35" t="s">
        <v>369</v>
      </c>
      <c r="F125" s="14">
        <v>1800</v>
      </c>
      <c r="G125" s="14">
        <v>600.96</v>
      </c>
      <c r="H125" s="14">
        <v>300.48</v>
      </c>
      <c r="I125" s="14">
        <v>26.29</v>
      </c>
      <c r="J125" s="14">
        <v>6.01</v>
      </c>
      <c r="K125" s="14">
        <f t="shared" si="13"/>
        <v>2733.74</v>
      </c>
      <c r="L125" s="29"/>
      <c r="N125" t="str">
        <f>VLOOKUP(D125,[2]新增名单!$C:$M,11,0)</f>
        <v>二次安置</v>
      </c>
      <c r="P125" t="str">
        <f>VLOOKUP(D125,[6]Sheet1!$D:$H,5,0)</f>
        <v>在岗</v>
      </c>
      <c r="T125">
        <f>VLOOKUP(D125,[7]Sheet1!$D:$H,5,0)</f>
        <v>1800</v>
      </c>
      <c r="U125">
        <f>VLOOKUP(D125,[7]Sheet1!$D:$I,6,0)</f>
        <v>600.96</v>
      </c>
      <c r="V125">
        <f>VLOOKUP(D125,[7]Sheet1!$D:$J,7,0)</f>
        <v>300.48</v>
      </c>
      <c r="W125">
        <f>VLOOKUP(D125,[7]Sheet1!$D:$L,9,0)</f>
        <v>26.29</v>
      </c>
      <c r="X125">
        <f>VLOOKUP(D125,[7]Sheet1!$D:$L,8,0)</f>
        <v>6.01</v>
      </c>
      <c r="Y125">
        <f>VLOOKUP(D125,[7]Sheet1!$D:$M,10,0)</f>
        <v>2733.74</v>
      </c>
      <c r="AH125">
        <v>1800</v>
      </c>
      <c r="AI125">
        <v>600.96</v>
      </c>
      <c r="AJ125">
        <v>300.48</v>
      </c>
      <c r="AK125">
        <v>26.29</v>
      </c>
      <c r="AL125">
        <v>6.01</v>
      </c>
      <c r="AM125">
        <f t="shared" si="14"/>
        <v>2733.74</v>
      </c>
      <c r="AO125" t="b">
        <f t="shared" si="15"/>
        <v>1</v>
      </c>
    </row>
    <row r="126" ht="46" hidden="1" customHeight="1" spans="1:41">
      <c r="A126" s="11"/>
      <c r="B126" s="12" t="s">
        <v>107</v>
      </c>
      <c r="C126" s="17" t="s">
        <v>372</v>
      </c>
      <c r="D126" s="16" t="s">
        <v>373</v>
      </c>
      <c r="E126" s="37" t="s">
        <v>93</v>
      </c>
      <c r="F126" s="14">
        <v>1800</v>
      </c>
      <c r="G126" s="14">
        <v>600.96</v>
      </c>
      <c r="H126" s="14">
        <v>300.48</v>
      </c>
      <c r="I126" s="14">
        <v>26.29</v>
      </c>
      <c r="J126" s="14">
        <v>6.01</v>
      </c>
      <c r="K126" s="14">
        <f t="shared" si="13"/>
        <v>2733.74</v>
      </c>
      <c r="L126" s="29"/>
      <c r="N126">
        <f>VLOOKUP(D126,[2]新增名单!$C:$M,11,0)</f>
        <v>0</v>
      </c>
      <c r="P126" t="str">
        <f>VLOOKUP(D126,[6]Sheet1!$D:$H,5,0)</f>
        <v>在岗</v>
      </c>
      <c r="T126">
        <f>VLOOKUP(D126,[7]Sheet1!$D:$H,5,0)</f>
        <v>1800</v>
      </c>
      <c r="U126">
        <f>VLOOKUP(D126,[7]Sheet1!$D:$I,6,0)</f>
        <v>600.96</v>
      </c>
      <c r="V126">
        <f>VLOOKUP(D126,[7]Sheet1!$D:$J,7,0)</f>
        <v>300.48</v>
      </c>
      <c r="W126">
        <f>VLOOKUP(D126,[7]Sheet1!$D:$L,9,0)</f>
        <v>26.29</v>
      </c>
      <c r="X126">
        <f>VLOOKUP(D126,[7]Sheet1!$D:$L,8,0)</f>
        <v>6.01</v>
      </c>
      <c r="Y126">
        <f>VLOOKUP(D126,[7]Sheet1!$D:$M,10,0)</f>
        <v>2733.74</v>
      </c>
      <c r="AH126">
        <v>1800</v>
      </c>
      <c r="AI126">
        <v>600.96</v>
      </c>
      <c r="AJ126">
        <v>300.48</v>
      </c>
      <c r="AK126">
        <v>26.29</v>
      </c>
      <c r="AL126">
        <v>6.01</v>
      </c>
      <c r="AM126">
        <f t="shared" si="14"/>
        <v>2733.74</v>
      </c>
      <c r="AO126" t="b">
        <f t="shared" si="15"/>
        <v>1</v>
      </c>
    </row>
    <row r="127" ht="46" hidden="1" customHeight="1" spans="1:41">
      <c r="A127" s="11"/>
      <c r="B127" s="12" t="s">
        <v>107</v>
      </c>
      <c r="C127" s="17" t="s">
        <v>374</v>
      </c>
      <c r="D127" s="16" t="s">
        <v>375</v>
      </c>
      <c r="E127" s="13" t="s">
        <v>376</v>
      </c>
      <c r="F127" s="14">
        <v>1800</v>
      </c>
      <c r="G127" s="14">
        <v>600.96</v>
      </c>
      <c r="H127" s="14">
        <v>300.48</v>
      </c>
      <c r="I127" s="14">
        <v>26.29</v>
      </c>
      <c r="J127" s="14">
        <v>6.01</v>
      </c>
      <c r="K127" s="14">
        <f t="shared" si="13"/>
        <v>2733.74</v>
      </c>
      <c r="L127" s="29"/>
      <c r="N127">
        <f>VLOOKUP(D127,[2]新增名单!$C:$M,11,0)</f>
        <v>0</v>
      </c>
      <c r="P127" t="str">
        <f>VLOOKUP(D127,[6]Sheet1!$D:$H,5,0)</f>
        <v>在岗</v>
      </c>
      <c r="T127">
        <f>VLOOKUP(D127,[7]Sheet1!$D:$H,5,0)</f>
        <v>1800</v>
      </c>
      <c r="U127">
        <f>VLOOKUP(D127,[7]Sheet1!$D:$I,6,0)</f>
        <v>600.96</v>
      </c>
      <c r="V127">
        <f>VLOOKUP(D127,[7]Sheet1!$D:$J,7,0)</f>
        <v>300.48</v>
      </c>
      <c r="W127">
        <f>VLOOKUP(D127,[7]Sheet1!$D:$L,9,0)</f>
        <v>26.29</v>
      </c>
      <c r="X127">
        <f>VLOOKUP(D127,[7]Sheet1!$D:$L,8,0)</f>
        <v>6.01</v>
      </c>
      <c r="Y127">
        <f>VLOOKUP(D127,[7]Sheet1!$D:$M,10,0)</f>
        <v>2733.74</v>
      </c>
      <c r="AH127">
        <v>1800</v>
      </c>
      <c r="AI127">
        <v>600.96</v>
      </c>
      <c r="AJ127">
        <v>300.48</v>
      </c>
      <c r="AK127">
        <v>26.29</v>
      </c>
      <c r="AL127">
        <v>6.01</v>
      </c>
      <c r="AM127">
        <f t="shared" si="14"/>
        <v>2733.74</v>
      </c>
      <c r="AO127" t="b">
        <f t="shared" si="15"/>
        <v>1</v>
      </c>
    </row>
    <row r="128" ht="46" hidden="1" customHeight="1" spans="1:41">
      <c r="A128" s="11"/>
      <c r="B128" s="12" t="s">
        <v>107</v>
      </c>
      <c r="C128" s="17" t="s">
        <v>377</v>
      </c>
      <c r="D128" s="16" t="s">
        <v>378</v>
      </c>
      <c r="E128" s="20" t="s">
        <v>379</v>
      </c>
      <c r="F128" s="14">
        <v>1800</v>
      </c>
      <c r="G128" s="14">
        <v>600.96</v>
      </c>
      <c r="H128" s="14">
        <v>300.48</v>
      </c>
      <c r="I128" s="14">
        <v>26.29</v>
      </c>
      <c r="J128" s="14">
        <v>6.01</v>
      </c>
      <c r="K128" s="14">
        <f t="shared" si="13"/>
        <v>2733.74</v>
      </c>
      <c r="L128" s="29"/>
      <c r="N128">
        <f>VLOOKUP(D128,[2]新增名单!$C:$M,11,0)</f>
        <v>0</v>
      </c>
      <c r="P128" t="str">
        <f>VLOOKUP(D128,[6]Sheet1!$D:$H,5,0)</f>
        <v>在岗</v>
      </c>
      <c r="T128">
        <f>VLOOKUP(D128,[7]Sheet1!$D:$H,5,0)</f>
        <v>1800</v>
      </c>
      <c r="U128">
        <f>VLOOKUP(D128,[7]Sheet1!$D:$I,6,0)</f>
        <v>600.96</v>
      </c>
      <c r="V128">
        <f>VLOOKUP(D128,[7]Sheet1!$D:$J,7,0)</f>
        <v>300.48</v>
      </c>
      <c r="W128">
        <f>VLOOKUP(D128,[7]Sheet1!$D:$L,9,0)</f>
        <v>26.29</v>
      </c>
      <c r="X128">
        <f>VLOOKUP(D128,[7]Sheet1!$D:$L,8,0)</f>
        <v>6.01</v>
      </c>
      <c r="Y128">
        <f>VLOOKUP(D128,[7]Sheet1!$D:$M,10,0)</f>
        <v>2733.74</v>
      </c>
      <c r="AH128">
        <v>1800</v>
      </c>
      <c r="AI128">
        <v>600.96</v>
      </c>
      <c r="AJ128">
        <v>300.48</v>
      </c>
      <c r="AK128">
        <v>26.29</v>
      </c>
      <c r="AL128">
        <v>6.01</v>
      </c>
      <c r="AM128">
        <f t="shared" si="14"/>
        <v>2733.74</v>
      </c>
      <c r="AO128" t="b">
        <f t="shared" si="15"/>
        <v>1</v>
      </c>
    </row>
    <row r="129" s="1" customFormat="1" ht="46" hidden="1" customHeight="1" spans="1:41">
      <c r="A129" s="18"/>
      <c r="B129" s="17" t="s">
        <v>107</v>
      </c>
      <c r="C129" s="17" t="s">
        <v>380</v>
      </c>
      <c r="D129" s="38" t="s">
        <v>381</v>
      </c>
      <c r="E129" s="39" t="s">
        <v>382</v>
      </c>
      <c r="F129" s="40">
        <v>3600</v>
      </c>
      <c r="G129" s="14">
        <v>600.96</v>
      </c>
      <c r="H129" s="14">
        <v>300.48</v>
      </c>
      <c r="I129" s="14">
        <v>26.29</v>
      </c>
      <c r="J129" s="14">
        <v>6.01</v>
      </c>
      <c r="K129" s="40">
        <f t="shared" si="13"/>
        <v>4533.74</v>
      </c>
      <c r="L129" s="44"/>
      <c r="N129" s="1">
        <f>VLOOKUP(D129,[2]新增名单!$C:$M,11,0)</f>
        <v>0</v>
      </c>
      <c r="P129" s="1" t="str">
        <f>VLOOKUP(D129,[6]Sheet1!$D:$H,5,0)</f>
        <v>在岗</v>
      </c>
      <c r="T129" s="1">
        <f>VLOOKUP(D129,[7]Sheet1!$D:$H,5,0)</f>
        <v>3600</v>
      </c>
      <c r="U129" s="1">
        <f>VLOOKUP(D129,[7]Sheet1!$D:$I,6,0)</f>
        <v>1201.92</v>
      </c>
      <c r="V129" s="1">
        <f>VLOOKUP(D129,[7]Sheet1!$D:$J,7,0)</f>
        <v>600.96</v>
      </c>
      <c r="W129" s="1">
        <f>VLOOKUP(D129,[7]Sheet1!$D:$L,9,0)</f>
        <v>52.58</v>
      </c>
      <c r="X129" s="1">
        <f>VLOOKUP(D129,[7]Sheet1!$D:$L,8,0)</f>
        <v>12.02</v>
      </c>
      <c r="Y129" s="1">
        <f>VLOOKUP(D129,[7]Sheet1!$D:$M,10,0)</f>
        <v>5467.48</v>
      </c>
      <c r="AH129" s="1">
        <v>3600</v>
      </c>
      <c r="AI129">
        <v>600.96</v>
      </c>
      <c r="AJ129">
        <v>300.48</v>
      </c>
      <c r="AK129">
        <v>26.29</v>
      </c>
      <c r="AL129">
        <v>6.01</v>
      </c>
      <c r="AM129" s="1">
        <f t="shared" si="14"/>
        <v>4533.74</v>
      </c>
      <c r="AO129" s="1" t="b">
        <f t="shared" si="15"/>
        <v>0</v>
      </c>
    </row>
    <row r="130" ht="46" hidden="1" customHeight="1" spans="1:25">
      <c r="A130" s="11"/>
      <c r="B130" s="12" t="s">
        <v>107</v>
      </c>
      <c r="C130" s="17" t="s">
        <v>383</v>
      </c>
      <c r="D130" s="16" t="s">
        <v>384</v>
      </c>
      <c r="E130" s="20" t="s">
        <v>385</v>
      </c>
      <c r="F130" s="14"/>
      <c r="G130" s="14"/>
      <c r="H130" s="14"/>
      <c r="I130" s="14"/>
      <c r="J130" s="14"/>
      <c r="K130" s="14"/>
      <c r="L130" s="29"/>
      <c r="N130">
        <f>VLOOKUP(D130,[2]新增名单!$C:$M,11,0)</f>
        <v>0</v>
      </c>
      <c r="P130" t="s">
        <v>111</v>
      </c>
      <c r="T130" t="e">
        <f>VLOOKUP(D130,[7]Sheet1!$D:$H,5,0)</f>
        <v>#N/A</v>
      </c>
      <c r="U130" t="e">
        <f>VLOOKUP(D130,[7]Sheet1!$D:$I,6,0)</f>
        <v>#N/A</v>
      </c>
      <c r="V130" t="e">
        <f>VLOOKUP(D130,[7]Sheet1!$D:$J,7,0)</f>
        <v>#N/A</v>
      </c>
      <c r="W130" t="e">
        <f>VLOOKUP(D130,[7]Sheet1!$D:$L,9,0)</f>
        <v>#N/A</v>
      </c>
      <c r="X130" t="e">
        <f>VLOOKUP(D130,[7]Sheet1!$D:$L,8,0)</f>
        <v>#N/A</v>
      </c>
      <c r="Y130" t="e">
        <f>VLOOKUP(D130,[7]Sheet1!$D:$M,10,0)</f>
        <v>#N/A</v>
      </c>
    </row>
    <row r="131" ht="46" hidden="1" customHeight="1" spans="1:25">
      <c r="A131" s="11">
        <v>128</v>
      </c>
      <c r="B131" s="12" t="s">
        <v>386</v>
      </c>
      <c r="C131" s="12" t="s">
        <v>387</v>
      </c>
      <c r="D131" s="16" t="s">
        <v>388</v>
      </c>
      <c r="E131" s="13" t="s">
        <v>389</v>
      </c>
      <c r="F131" s="14"/>
      <c r="G131" s="14"/>
      <c r="H131" s="14"/>
      <c r="I131" s="14"/>
      <c r="J131" s="14"/>
      <c r="K131" s="14"/>
      <c r="L131" s="29"/>
      <c r="N131">
        <f>VLOOKUP(D131,[1]新增!$C:$Q,15,0)</f>
        <v>20250404</v>
      </c>
      <c r="P131" t="e">
        <f>VLOOKUP(D131,[8]Sheet1!$D:$H,5,0)</f>
        <v>#N/A</v>
      </c>
      <c r="T131" t="e">
        <f>VLOOKUP(D131,[9]Sheet1!$D:$G,4,0)</f>
        <v>#N/A</v>
      </c>
      <c r="U131" t="e">
        <f>VLOOKUP(D131,[9]Sheet1!$D:$H,5,0)</f>
        <v>#N/A</v>
      </c>
      <c r="V131" t="e">
        <f>VLOOKUP(D131,[9]Sheet1!$D:$I,6,0)</f>
        <v>#N/A</v>
      </c>
      <c r="W131" t="e">
        <f>VLOOKUP(D131,[9]Sheet1!$D:$K,7,0)</f>
        <v>#N/A</v>
      </c>
      <c r="X131" t="e">
        <f>VLOOKUP(D131,[9]Sheet1!$D:$K,8,0)</f>
        <v>#N/A</v>
      </c>
      <c r="Y131" t="e">
        <f>VLOOKUP(D131,[9]Sheet1!$D:$L,9,0)</f>
        <v>#N/A</v>
      </c>
    </row>
    <row r="132" ht="46" hidden="1" customHeight="1" spans="1:25">
      <c r="A132" s="11">
        <v>129</v>
      </c>
      <c r="B132" s="12" t="s">
        <v>386</v>
      </c>
      <c r="C132" s="12" t="s">
        <v>390</v>
      </c>
      <c r="D132" s="16" t="s">
        <v>391</v>
      </c>
      <c r="E132" s="13" t="s">
        <v>389</v>
      </c>
      <c r="F132" s="14"/>
      <c r="G132" s="14"/>
      <c r="H132" s="14"/>
      <c r="I132" s="14"/>
      <c r="J132" s="14"/>
      <c r="K132" s="14"/>
      <c r="L132" s="29"/>
      <c r="N132">
        <f>VLOOKUP(D132,[1]新增!$C:$Q,15,0)</f>
        <v>20250404</v>
      </c>
      <c r="P132" t="e">
        <f>VLOOKUP(D132,[8]Sheet1!$D:$H,5,0)</f>
        <v>#N/A</v>
      </c>
      <c r="T132" t="e">
        <f>VLOOKUP(D132,[9]Sheet1!$D:$G,4,0)</f>
        <v>#N/A</v>
      </c>
      <c r="U132" t="e">
        <f>VLOOKUP(D132,[9]Sheet1!$D:$H,5,0)</f>
        <v>#N/A</v>
      </c>
      <c r="V132" t="e">
        <f>VLOOKUP(D132,[9]Sheet1!$D:$I,6,0)</f>
        <v>#N/A</v>
      </c>
      <c r="W132" t="e">
        <f>VLOOKUP(D132,[9]Sheet1!$D:$K,7,0)</f>
        <v>#N/A</v>
      </c>
      <c r="X132" t="e">
        <f>VLOOKUP(D132,[9]Sheet1!$D:$K,8,0)</f>
        <v>#N/A</v>
      </c>
      <c r="Y132" t="e">
        <f>VLOOKUP(D132,[9]Sheet1!$D:$L,9,0)</f>
        <v>#N/A</v>
      </c>
    </row>
    <row r="133" ht="46" hidden="1" customHeight="1" spans="1:25">
      <c r="A133" s="11">
        <v>130</v>
      </c>
      <c r="B133" s="12" t="s">
        <v>386</v>
      </c>
      <c r="C133" s="12" t="s">
        <v>392</v>
      </c>
      <c r="D133" s="16" t="s">
        <v>393</v>
      </c>
      <c r="E133" s="13" t="s">
        <v>389</v>
      </c>
      <c r="F133" s="14"/>
      <c r="G133" s="14"/>
      <c r="H133" s="14"/>
      <c r="I133" s="14"/>
      <c r="J133" s="14"/>
      <c r="K133" s="14"/>
      <c r="L133" s="29"/>
      <c r="N133">
        <f>VLOOKUP(D133,[1]新增!$C:$Q,15,0)</f>
        <v>20250404</v>
      </c>
      <c r="P133" t="e">
        <f>VLOOKUP(D133,[8]Sheet1!$D:$H,5,0)</f>
        <v>#N/A</v>
      </c>
      <c r="T133" t="e">
        <f>VLOOKUP(D133,[9]Sheet1!$D:$G,4,0)</f>
        <v>#N/A</v>
      </c>
      <c r="U133" t="e">
        <f>VLOOKUP(D133,[9]Sheet1!$D:$H,5,0)</f>
        <v>#N/A</v>
      </c>
      <c r="V133" t="e">
        <f>VLOOKUP(D133,[9]Sheet1!$D:$I,6,0)</f>
        <v>#N/A</v>
      </c>
      <c r="W133" t="e">
        <f>VLOOKUP(D133,[9]Sheet1!$D:$K,7,0)</f>
        <v>#N/A</v>
      </c>
      <c r="X133" t="e">
        <f>VLOOKUP(D133,[9]Sheet1!$D:$K,8,0)</f>
        <v>#N/A</v>
      </c>
      <c r="Y133" t="e">
        <f>VLOOKUP(D133,[9]Sheet1!$D:$L,9,0)</f>
        <v>#N/A</v>
      </c>
    </row>
    <row r="134" ht="46" hidden="1" customHeight="1" spans="1:25">
      <c r="A134" s="11">
        <v>131</v>
      </c>
      <c r="B134" s="11" t="s">
        <v>386</v>
      </c>
      <c r="C134" s="11" t="s">
        <v>394</v>
      </c>
      <c r="D134" s="11" t="s">
        <v>395</v>
      </c>
      <c r="E134" s="20" t="s">
        <v>389</v>
      </c>
      <c r="F134" s="14"/>
      <c r="G134" s="14"/>
      <c r="H134" s="14"/>
      <c r="I134" s="14"/>
      <c r="J134" s="14"/>
      <c r="K134" s="14"/>
      <c r="L134" s="29"/>
      <c r="N134">
        <f>VLOOKUP(D134,[1]新增!$C:$Q,15,0)</f>
        <v>20250404</v>
      </c>
      <c r="P134" t="e">
        <f>VLOOKUP(D134,[8]Sheet1!$D:$H,5,0)</f>
        <v>#N/A</v>
      </c>
      <c r="T134" t="e">
        <f>VLOOKUP(D134,[9]Sheet1!$D:$G,4,0)</f>
        <v>#N/A</v>
      </c>
      <c r="U134" t="e">
        <f>VLOOKUP(D134,[9]Sheet1!$D:$H,5,0)</f>
        <v>#N/A</v>
      </c>
      <c r="V134" t="e">
        <f>VLOOKUP(D134,[9]Sheet1!$D:$I,6,0)</f>
        <v>#N/A</v>
      </c>
      <c r="W134" t="e">
        <f>VLOOKUP(D134,[9]Sheet1!$D:$K,7,0)</f>
        <v>#N/A</v>
      </c>
      <c r="X134" t="e">
        <f>VLOOKUP(D134,[9]Sheet1!$D:$K,8,0)</f>
        <v>#N/A</v>
      </c>
      <c r="Y134" t="e">
        <f>VLOOKUP(D134,[9]Sheet1!$D:$L,9,0)</f>
        <v>#N/A</v>
      </c>
    </row>
    <row r="135" ht="46" hidden="1" customHeight="1" spans="1:25">
      <c r="A135" s="11">
        <v>132</v>
      </c>
      <c r="B135" s="11" t="s">
        <v>386</v>
      </c>
      <c r="C135" s="11" t="s">
        <v>396</v>
      </c>
      <c r="D135" s="11" t="s">
        <v>397</v>
      </c>
      <c r="E135" s="20" t="s">
        <v>389</v>
      </c>
      <c r="F135" s="14"/>
      <c r="G135" s="14"/>
      <c r="H135" s="14"/>
      <c r="I135" s="14"/>
      <c r="J135" s="14"/>
      <c r="K135" s="14"/>
      <c r="L135" s="29"/>
      <c r="N135">
        <f>VLOOKUP(D135,[1]新增!$C:$Q,15,0)</f>
        <v>20250404</v>
      </c>
      <c r="P135" t="e">
        <f>VLOOKUP(D135,[8]Sheet1!$D:$H,5,0)</f>
        <v>#N/A</v>
      </c>
      <c r="T135" t="e">
        <f>VLOOKUP(D135,[9]Sheet1!$D:$G,4,0)</f>
        <v>#N/A</v>
      </c>
      <c r="U135" t="e">
        <f>VLOOKUP(D135,[9]Sheet1!$D:$H,5,0)</f>
        <v>#N/A</v>
      </c>
      <c r="V135" t="e">
        <f>VLOOKUP(D135,[9]Sheet1!$D:$I,6,0)</f>
        <v>#N/A</v>
      </c>
      <c r="W135" t="e">
        <f>VLOOKUP(D135,[9]Sheet1!$D:$K,7,0)</f>
        <v>#N/A</v>
      </c>
      <c r="X135" t="e">
        <f>VLOOKUP(D135,[9]Sheet1!$D:$K,8,0)</f>
        <v>#N/A</v>
      </c>
      <c r="Y135" t="e">
        <f>VLOOKUP(D135,[9]Sheet1!$D:$L,9,0)</f>
        <v>#N/A</v>
      </c>
    </row>
    <row r="136" ht="46" hidden="1" customHeight="1" spans="1:25">
      <c r="A136" s="11">
        <v>133</v>
      </c>
      <c r="B136" s="11" t="s">
        <v>386</v>
      </c>
      <c r="C136" s="11" t="s">
        <v>398</v>
      </c>
      <c r="D136" s="11" t="s">
        <v>399</v>
      </c>
      <c r="E136" s="20" t="s">
        <v>389</v>
      </c>
      <c r="F136" s="14"/>
      <c r="G136" s="14"/>
      <c r="H136" s="14"/>
      <c r="I136" s="14"/>
      <c r="J136" s="14"/>
      <c r="K136" s="14"/>
      <c r="L136" s="29"/>
      <c r="N136">
        <f>VLOOKUP(D136,[1]新增!$C:$Q,15,0)</f>
        <v>20250224</v>
      </c>
      <c r="P136" t="e">
        <f>VLOOKUP(D136,[8]Sheet1!$D:$H,5,0)</f>
        <v>#N/A</v>
      </c>
      <c r="T136" t="e">
        <f>VLOOKUP(D136,[9]Sheet1!$D:$G,4,0)</f>
        <v>#N/A</v>
      </c>
      <c r="U136" t="e">
        <f>VLOOKUP(D136,[9]Sheet1!$D:$H,5,0)</f>
        <v>#N/A</v>
      </c>
      <c r="V136" t="e">
        <f>VLOOKUP(D136,[9]Sheet1!$D:$I,6,0)</f>
        <v>#N/A</v>
      </c>
      <c r="W136" t="e">
        <f>VLOOKUP(D136,[9]Sheet1!$D:$K,7,0)</f>
        <v>#N/A</v>
      </c>
      <c r="X136" t="e">
        <f>VLOOKUP(D136,[9]Sheet1!$D:$K,8,0)</f>
        <v>#N/A</v>
      </c>
      <c r="Y136" t="e">
        <f>VLOOKUP(D136,[9]Sheet1!$D:$L,9,0)</f>
        <v>#N/A</v>
      </c>
    </row>
    <row r="137" ht="46" hidden="1" customHeight="1" spans="1:25">
      <c r="A137" s="11">
        <v>138</v>
      </c>
      <c r="B137" s="11" t="s">
        <v>386</v>
      </c>
      <c r="C137" s="11" t="s">
        <v>400</v>
      </c>
      <c r="D137" s="11" t="s">
        <v>401</v>
      </c>
      <c r="E137" s="20" t="s">
        <v>389</v>
      </c>
      <c r="F137" s="14"/>
      <c r="G137" s="14"/>
      <c r="H137" s="14"/>
      <c r="I137" s="14"/>
      <c r="J137" s="14"/>
      <c r="K137" s="14"/>
      <c r="L137" s="29"/>
      <c r="N137">
        <f>VLOOKUP(D137,[1]新增!$C:$Q,15,0)</f>
        <v>20250404</v>
      </c>
      <c r="P137" t="e">
        <f>VLOOKUP(D137,[8]Sheet1!$D:$H,5,0)</f>
        <v>#N/A</v>
      </c>
      <c r="T137" t="e">
        <f>VLOOKUP(D137,[9]Sheet1!$D:$G,4,0)</f>
        <v>#N/A</v>
      </c>
      <c r="U137" t="e">
        <f>VLOOKUP(D137,[9]Sheet1!$D:$H,5,0)</f>
        <v>#N/A</v>
      </c>
      <c r="V137" t="e">
        <f>VLOOKUP(D137,[9]Sheet1!$D:$I,6,0)</f>
        <v>#N/A</v>
      </c>
      <c r="W137" t="e">
        <f>VLOOKUP(D137,[9]Sheet1!$D:$K,7,0)</f>
        <v>#N/A</v>
      </c>
      <c r="X137" t="e">
        <f>VLOOKUP(D137,[9]Sheet1!$D:$K,8,0)</f>
        <v>#N/A</v>
      </c>
      <c r="Y137" t="e">
        <f>VLOOKUP(D137,[9]Sheet1!$D:$L,9,0)</f>
        <v>#N/A</v>
      </c>
    </row>
    <row r="138" ht="46" hidden="1" customHeight="1" spans="1:25">
      <c r="A138" s="11">
        <v>139</v>
      </c>
      <c r="B138" s="11" t="s">
        <v>386</v>
      </c>
      <c r="C138" s="11" t="s">
        <v>402</v>
      </c>
      <c r="D138" s="11" t="s">
        <v>403</v>
      </c>
      <c r="E138" s="20" t="s">
        <v>389</v>
      </c>
      <c r="F138" s="14"/>
      <c r="G138" s="14"/>
      <c r="H138" s="14"/>
      <c r="I138" s="14"/>
      <c r="J138" s="14"/>
      <c r="K138" s="14"/>
      <c r="L138" s="29"/>
      <c r="N138">
        <f>VLOOKUP(D138,[1]新增!$C:$Q,15,0)</f>
        <v>20250404</v>
      </c>
      <c r="P138" t="e">
        <f>VLOOKUP(D138,[8]Sheet1!$D:$H,5,0)</f>
        <v>#N/A</v>
      </c>
      <c r="T138" t="e">
        <f>VLOOKUP(D138,[9]Sheet1!$D:$G,4,0)</f>
        <v>#N/A</v>
      </c>
      <c r="U138" t="e">
        <f>VLOOKUP(D138,[9]Sheet1!$D:$H,5,0)</f>
        <v>#N/A</v>
      </c>
      <c r="V138" t="e">
        <f>VLOOKUP(D138,[9]Sheet1!$D:$I,6,0)</f>
        <v>#N/A</v>
      </c>
      <c r="W138" t="e">
        <f>VLOOKUP(D138,[9]Sheet1!$D:$K,7,0)</f>
        <v>#N/A</v>
      </c>
      <c r="X138" t="e">
        <f>VLOOKUP(D138,[9]Sheet1!$D:$K,8,0)</f>
        <v>#N/A</v>
      </c>
      <c r="Y138" t="e">
        <f>VLOOKUP(D138,[9]Sheet1!$D:$L,9,0)</f>
        <v>#N/A</v>
      </c>
    </row>
    <row r="139" ht="46" hidden="1" customHeight="1" spans="1:25">
      <c r="A139" s="11">
        <v>140</v>
      </c>
      <c r="B139" s="11" t="s">
        <v>386</v>
      </c>
      <c r="C139" s="11" t="s">
        <v>404</v>
      </c>
      <c r="D139" s="11" t="s">
        <v>405</v>
      </c>
      <c r="E139" s="20" t="s">
        <v>389</v>
      </c>
      <c r="F139" s="14"/>
      <c r="G139" s="14"/>
      <c r="H139" s="14"/>
      <c r="I139" s="14"/>
      <c r="J139" s="14"/>
      <c r="K139" s="14"/>
      <c r="L139" s="29"/>
      <c r="N139">
        <f>VLOOKUP(D139,[1]新增!$C:$Q,15,0)</f>
        <v>20250404</v>
      </c>
      <c r="P139" t="e">
        <f>VLOOKUP(D139,[8]Sheet1!$D:$H,5,0)</f>
        <v>#N/A</v>
      </c>
      <c r="T139" t="e">
        <f>VLOOKUP(D139,[9]Sheet1!$D:$G,4,0)</f>
        <v>#N/A</v>
      </c>
      <c r="U139" t="e">
        <f>VLOOKUP(D139,[9]Sheet1!$D:$H,5,0)</f>
        <v>#N/A</v>
      </c>
      <c r="V139" t="e">
        <f>VLOOKUP(D139,[9]Sheet1!$D:$I,6,0)</f>
        <v>#N/A</v>
      </c>
      <c r="W139" t="e">
        <f>VLOOKUP(D139,[9]Sheet1!$D:$K,7,0)</f>
        <v>#N/A</v>
      </c>
      <c r="X139" t="e">
        <f>VLOOKUP(D139,[9]Sheet1!$D:$K,8,0)</f>
        <v>#N/A</v>
      </c>
      <c r="Y139" t="e">
        <f>VLOOKUP(D139,[9]Sheet1!$D:$L,9,0)</f>
        <v>#N/A</v>
      </c>
    </row>
    <row r="140" ht="46" hidden="1" customHeight="1" spans="1:25">
      <c r="A140" s="11">
        <v>141</v>
      </c>
      <c r="B140" s="11" t="s">
        <v>386</v>
      </c>
      <c r="C140" s="11" t="s">
        <v>406</v>
      </c>
      <c r="D140" s="11" t="s">
        <v>407</v>
      </c>
      <c r="E140" s="20" t="s">
        <v>389</v>
      </c>
      <c r="F140" s="14"/>
      <c r="G140" s="14"/>
      <c r="H140" s="14"/>
      <c r="I140" s="14"/>
      <c r="J140" s="14"/>
      <c r="K140" s="14"/>
      <c r="L140" s="29"/>
      <c r="N140">
        <f>VLOOKUP(D140,[1]新增!$C:$Q,15,0)</f>
        <v>20250404</v>
      </c>
      <c r="P140" t="e">
        <f>VLOOKUP(D140,[8]Sheet1!$D:$H,5,0)</f>
        <v>#N/A</v>
      </c>
      <c r="T140" t="e">
        <f>VLOOKUP(D140,[9]Sheet1!$D:$G,4,0)</f>
        <v>#N/A</v>
      </c>
      <c r="U140" t="e">
        <f>VLOOKUP(D140,[9]Sheet1!$D:$H,5,0)</f>
        <v>#N/A</v>
      </c>
      <c r="V140" t="e">
        <f>VLOOKUP(D140,[9]Sheet1!$D:$I,6,0)</f>
        <v>#N/A</v>
      </c>
      <c r="W140" t="e">
        <f>VLOOKUP(D140,[9]Sheet1!$D:$K,7,0)</f>
        <v>#N/A</v>
      </c>
      <c r="X140" t="e">
        <f>VLOOKUP(D140,[9]Sheet1!$D:$K,8,0)</f>
        <v>#N/A</v>
      </c>
      <c r="Y140" t="e">
        <f>VLOOKUP(D140,[9]Sheet1!$D:$L,9,0)</f>
        <v>#N/A</v>
      </c>
    </row>
    <row r="141" ht="46" hidden="1" customHeight="1" spans="1:25">
      <c r="A141" s="11">
        <v>142</v>
      </c>
      <c r="B141" s="11" t="s">
        <v>386</v>
      </c>
      <c r="C141" s="11" t="s">
        <v>408</v>
      </c>
      <c r="D141" s="11" t="s">
        <v>409</v>
      </c>
      <c r="E141" s="20" t="s">
        <v>389</v>
      </c>
      <c r="F141" s="14"/>
      <c r="G141" s="14"/>
      <c r="H141" s="14"/>
      <c r="I141" s="14"/>
      <c r="J141" s="14"/>
      <c r="K141" s="14"/>
      <c r="L141" s="29"/>
      <c r="N141">
        <f>VLOOKUP(D141,[1]新增!$C:$Q,15,0)</f>
        <v>20250404</v>
      </c>
      <c r="P141" t="e">
        <f>VLOOKUP(D141,[8]Sheet1!$D:$H,5,0)</f>
        <v>#N/A</v>
      </c>
      <c r="T141" t="e">
        <f>VLOOKUP(D141,[9]Sheet1!$D:$G,4,0)</f>
        <v>#N/A</v>
      </c>
      <c r="U141" t="e">
        <f>VLOOKUP(D141,[9]Sheet1!$D:$H,5,0)</f>
        <v>#N/A</v>
      </c>
      <c r="V141" t="e">
        <f>VLOOKUP(D141,[9]Sheet1!$D:$I,6,0)</f>
        <v>#N/A</v>
      </c>
      <c r="W141" t="e">
        <f>VLOOKUP(D141,[9]Sheet1!$D:$K,7,0)</f>
        <v>#N/A</v>
      </c>
      <c r="X141" t="e">
        <f>VLOOKUP(D141,[9]Sheet1!$D:$K,8,0)</f>
        <v>#N/A</v>
      </c>
      <c r="Y141" t="e">
        <f>VLOOKUP(D141,[9]Sheet1!$D:$L,9,0)</f>
        <v>#N/A</v>
      </c>
    </row>
    <row r="142" ht="46" hidden="1" customHeight="1" spans="1:25">
      <c r="A142" s="11">
        <v>143</v>
      </c>
      <c r="B142" s="11" t="s">
        <v>386</v>
      </c>
      <c r="C142" s="11" t="s">
        <v>410</v>
      </c>
      <c r="D142" s="11" t="s">
        <v>411</v>
      </c>
      <c r="E142" s="20" t="s">
        <v>389</v>
      </c>
      <c r="F142" s="14"/>
      <c r="G142" s="14"/>
      <c r="H142" s="14"/>
      <c r="I142" s="14"/>
      <c r="J142" s="14"/>
      <c r="K142" s="14"/>
      <c r="L142" s="29"/>
      <c r="N142">
        <f>VLOOKUP(D142,[1]新增!$C:$Q,15,0)</f>
        <v>20250404</v>
      </c>
      <c r="P142" t="e">
        <f>VLOOKUP(D142,[8]Sheet1!$D:$H,5,0)</f>
        <v>#N/A</v>
      </c>
      <c r="T142" t="e">
        <f>VLOOKUP(D142,[9]Sheet1!$D:$G,4,0)</f>
        <v>#N/A</v>
      </c>
      <c r="U142" t="e">
        <f>VLOOKUP(D142,[9]Sheet1!$D:$H,5,0)</f>
        <v>#N/A</v>
      </c>
      <c r="V142" t="e">
        <f>VLOOKUP(D142,[9]Sheet1!$D:$I,6,0)</f>
        <v>#N/A</v>
      </c>
      <c r="W142" t="e">
        <f>VLOOKUP(D142,[9]Sheet1!$D:$K,7,0)</f>
        <v>#N/A</v>
      </c>
      <c r="X142" t="e">
        <f>VLOOKUP(D142,[9]Sheet1!$D:$K,8,0)</f>
        <v>#N/A</v>
      </c>
      <c r="Y142" t="e">
        <f>VLOOKUP(D142,[9]Sheet1!$D:$L,9,0)</f>
        <v>#N/A</v>
      </c>
    </row>
    <row r="143" ht="46" hidden="1" customHeight="1" spans="1:25">
      <c r="A143" s="11">
        <v>144</v>
      </c>
      <c r="B143" s="11" t="s">
        <v>386</v>
      </c>
      <c r="C143" s="11" t="s">
        <v>412</v>
      </c>
      <c r="D143" s="11" t="s">
        <v>413</v>
      </c>
      <c r="E143" s="20" t="s">
        <v>389</v>
      </c>
      <c r="F143" s="14"/>
      <c r="G143" s="14"/>
      <c r="H143" s="14"/>
      <c r="I143" s="14"/>
      <c r="J143" s="14"/>
      <c r="K143" s="14"/>
      <c r="L143" s="29"/>
      <c r="N143">
        <f>VLOOKUP(D143,[1]新增!$C:$Q,15,0)</f>
        <v>20250404</v>
      </c>
      <c r="P143" t="e">
        <f>VLOOKUP(D143,[8]Sheet1!$D:$H,5,0)</f>
        <v>#N/A</v>
      </c>
      <c r="T143" t="e">
        <f>VLOOKUP(D143,[9]Sheet1!$D:$G,4,0)</f>
        <v>#N/A</v>
      </c>
      <c r="U143" t="e">
        <f>VLOOKUP(D143,[9]Sheet1!$D:$H,5,0)</f>
        <v>#N/A</v>
      </c>
      <c r="V143" t="e">
        <f>VLOOKUP(D143,[9]Sheet1!$D:$I,6,0)</f>
        <v>#N/A</v>
      </c>
      <c r="W143" t="e">
        <f>VLOOKUP(D143,[9]Sheet1!$D:$K,7,0)</f>
        <v>#N/A</v>
      </c>
      <c r="X143" t="e">
        <f>VLOOKUP(D143,[9]Sheet1!$D:$K,8,0)</f>
        <v>#N/A</v>
      </c>
      <c r="Y143" t="e">
        <f>VLOOKUP(D143,[9]Sheet1!$D:$L,9,0)</f>
        <v>#N/A</v>
      </c>
    </row>
    <row r="144" ht="46" hidden="1" customHeight="1" spans="1:41">
      <c r="A144" s="11">
        <v>145</v>
      </c>
      <c r="B144" s="11" t="s">
        <v>386</v>
      </c>
      <c r="C144" s="11" t="s">
        <v>414</v>
      </c>
      <c r="D144" s="76" t="s">
        <v>415</v>
      </c>
      <c r="E144" s="20" t="s">
        <v>161</v>
      </c>
      <c r="F144" s="14">
        <v>1800</v>
      </c>
      <c r="G144" s="14">
        <v>600.96</v>
      </c>
      <c r="H144" s="14">
        <v>300.48</v>
      </c>
      <c r="I144" s="14">
        <v>26.29</v>
      </c>
      <c r="J144" s="14">
        <v>18.03</v>
      </c>
      <c r="K144" s="14">
        <f t="shared" ref="K144:K154" si="16">SUM(F144:J144)</f>
        <v>2745.76</v>
      </c>
      <c r="L144" s="29"/>
      <c r="N144">
        <f>VLOOKUP(D144,[1]新增!$C:$Q,15,0)</f>
        <v>0</v>
      </c>
      <c r="P144" t="str">
        <f>VLOOKUP(D144,[8]Sheet1!$D:$H,5,0)</f>
        <v>在岗</v>
      </c>
      <c r="T144">
        <f>VLOOKUP(D144,[9]Sheet1!$D:$G,4,0)</f>
        <v>1800</v>
      </c>
      <c r="U144">
        <f>VLOOKUP(D144,[9]Sheet1!$D:$H,5,0)</f>
        <v>600.96</v>
      </c>
      <c r="V144">
        <f>VLOOKUP(D144,[9]Sheet1!$D:$I,6,0)</f>
        <v>300.48</v>
      </c>
      <c r="W144">
        <f>VLOOKUP(D144,[9]Sheet1!$D:$K,7,0)</f>
        <v>26.29</v>
      </c>
      <c r="X144">
        <f>VLOOKUP(D144,[9]Sheet1!$D:$K,8,0)</f>
        <v>18.03</v>
      </c>
      <c r="Y144">
        <f>VLOOKUP(D144,[9]Sheet1!$D:$L,9,0)</f>
        <v>2745.76</v>
      </c>
      <c r="AH144">
        <v>1800</v>
      </c>
      <c r="AI144">
        <v>600.96</v>
      </c>
      <c r="AJ144">
        <v>300.48</v>
      </c>
      <c r="AK144">
        <v>26.29</v>
      </c>
      <c r="AL144">
        <v>18.03</v>
      </c>
      <c r="AM144">
        <f>SUM(AH144:AL144)</f>
        <v>2745.76</v>
      </c>
      <c r="AO144" t="b">
        <f>Y144=AM144</f>
        <v>1</v>
      </c>
    </row>
    <row r="145" ht="46" hidden="1" customHeight="1" spans="1:41">
      <c r="A145" s="11">
        <v>146</v>
      </c>
      <c r="B145" s="11" t="s">
        <v>386</v>
      </c>
      <c r="C145" s="11" t="s">
        <v>416</v>
      </c>
      <c r="D145" s="11" t="s">
        <v>417</v>
      </c>
      <c r="E145" s="20" t="s">
        <v>161</v>
      </c>
      <c r="F145" s="14">
        <v>1800</v>
      </c>
      <c r="G145" s="14">
        <v>600.96</v>
      </c>
      <c r="H145" s="14">
        <v>300.48</v>
      </c>
      <c r="I145" s="14">
        <v>26.29</v>
      </c>
      <c r="J145" s="14">
        <v>18.03</v>
      </c>
      <c r="K145" s="14">
        <f t="shared" si="16"/>
        <v>2745.76</v>
      </c>
      <c r="L145" s="29"/>
      <c r="N145">
        <f>VLOOKUP(D145,[1]新增!$C:$Q,15,0)</f>
        <v>0</v>
      </c>
      <c r="P145" t="str">
        <f>VLOOKUP(D145,[8]Sheet1!$D:$H,5,0)</f>
        <v>在岗</v>
      </c>
      <c r="T145">
        <f>VLOOKUP(D145,[9]Sheet1!$D:$G,4,0)</f>
        <v>1800</v>
      </c>
      <c r="U145">
        <f>VLOOKUP(D145,[9]Sheet1!$D:$H,5,0)</f>
        <v>600.96</v>
      </c>
      <c r="V145">
        <f>VLOOKUP(D145,[9]Sheet1!$D:$I,6,0)</f>
        <v>300.48</v>
      </c>
      <c r="W145">
        <f>VLOOKUP(D145,[9]Sheet1!$D:$K,7,0)</f>
        <v>26.29</v>
      </c>
      <c r="X145">
        <f>VLOOKUP(D145,[9]Sheet1!$D:$K,8,0)</f>
        <v>18.03</v>
      </c>
      <c r="Y145">
        <f>VLOOKUP(D145,[9]Sheet1!$D:$L,9,0)</f>
        <v>2745.76</v>
      </c>
      <c r="AH145">
        <v>1800</v>
      </c>
      <c r="AI145">
        <v>600.96</v>
      </c>
      <c r="AJ145">
        <v>300.48</v>
      </c>
      <c r="AK145">
        <v>26.29</v>
      </c>
      <c r="AL145">
        <v>18.03</v>
      </c>
      <c r="AM145">
        <f t="shared" ref="AM145:AM154" si="17">SUM(AH145:AL145)</f>
        <v>2745.76</v>
      </c>
      <c r="AO145" t="b">
        <f t="shared" ref="AO145:AO154" si="18">Y145=AM145</f>
        <v>1</v>
      </c>
    </row>
    <row r="146" ht="46" hidden="1" customHeight="1" spans="1:41">
      <c r="A146" s="11">
        <v>147</v>
      </c>
      <c r="B146" s="11" t="s">
        <v>386</v>
      </c>
      <c r="C146" s="18" t="s">
        <v>418</v>
      </c>
      <c r="D146" s="11" t="s">
        <v>419</v>
      </c>
      <c r="E146" s="20" t="s">
        <v>161</v>
      </c>
      <c r="F146" s="14">
        <v>1800</v>
      </c>
      <c r="G146" s="14">
        <v>600.96</v>
      </c>
      <c r="H146" s="14">
        <v>300.48</v>
      </c>
      <c r="I146" s="14">
        <v>26.29</v>
      </c>
      <c r="J146" s="14">
        <v>18.03</v>
      </c>
      <c r="K146" s="14">
        <f t="shared" si="16"/>
        <v>2745.76</v>
      </c>
      <c r="L146" s="29"/>
      <c r="N146">
        <f>VLOOKUP(D146,[1]新增!$C:$Q,15,0)</f>
        <v>0</v>
      </c>
      <c r="P146" t="str">
        <f>VLOOKUP(D146,[8]Sheet1!$D:$H,5,0)</f>
        <v>在岗</v>
      </c>
      <c r="T146">
        <f>VLOOKUP(D146,[9]Sheet1!$D:$G,4,0)</f>
        <v>1800</v>
      </c>
      <c r="U146">
        <f>VLOOKUP(D146,[9]Sheet1!$D:$H,5,0)</f>
        <v>600.96</v>
      </c>
      <c r="V146">
        <f>VLOOKUP(D146,[9]Sheet1!$D:$I,6,0)</f>
        <v>300.48</v>
      </c>
      <c r="W146">
        <f>VLOOKUP(D146,[9]Sheet1!$D:$K,7,0)</f>
        <v>26.29</v>
      </c>
      <c r="X146">
        <f>VLOOKUP(D146,[9]Sheet1!$D:$K,8,0)</f>
        <v>18.03</v>
      </c>
      <c r="Y146">
        <f>VLOOKUP(D146,[9]Sheet1!$D:$L,9,0)</f>
        <v>2745.76</v>
      </c>
      <c r="AH146">
        <v>1800</v>
      </c>
      <c r="AI146">
        <v>600.96</v>
      </c>
      <c r="AJ146">
        <v>300.48</v>
      </c>
      <c r="AK146">
        <v>26.29</v>
      </c>
      <c r="AL146">
        <v>18.03</v>
      </c>
      <c r="AM146">
        <f t="shared" si="17"/>
        <v>2745.76</v>
      </c>
      <c r="AO146" t="b">
        <f t="shared" si="18"/>
        <v>1</v>
      </c>
    </row>
    <row r="147" ht="46" hidden="1" customHeight="1" spans="1:41">
      <c r="A147" s="11">
        <v>148</v>
      </c>
      <c r="B147" s="11" t="s">
        <v>386</v>
      </c>
      <c r="C147" s="11" t="s">
        <v>420</v>
      </c>
      <c r="D147" s="76" t="s">
        <v>421</v>
      </c>
      <c r="E147" s="20" t="s">
        <v>161</v>
      </c>
      <c r="F147" s="14">
        <v>1800</v>
      </c>
      <c r="G147" s="14">
        <v>600.96</v>
      </c>
      <c r="H147" s="14">
        <v>300.48</v>
      </c>
      <c r="I147" s="14">
        <v>26.29</v>
      </c>
      <c r="J147" s="14">
        <v>18.03</v>
      </c>
      <c r="K147" s="14">
        <f t="shared" si="16"/>
        <v>2745.76</v>
      </c>
      <c r="L147" s="29"/>
      <c r="N147">
        <f>VLOOKUP(D147,[1]新增!$C:$Q,15,0)</f>
        <v>0</v>
      </c>
      <c r="P147" t="str">
        <f>VLOOKUP(D147,[8]Sheet1!$D:$H,5,0)</f>
        <v>在岗</v>
      </c>
      <c r="T147">
        <f>VLOOKUP(D147,[9]Sheet1!$D:$G,4,0)</f>
        <v>1800</v>
      </c>
      <c r="U147">
        <f>VLOOKUP(D147,[9]Sheet1!$D:$H,5,0)</f>
        <v>600.96</v>
      </c>
      <c r="V147">
        <f>VLOOKUP(D147,[9]Sheet1!$D:$I,6,0)</f>
        <v>300.48</v>
      </c>
      <c r="W147">
        <f>VLOOKUP(D147,[9]Sheet1!$D:$K,7,0)</f>
        <v>26.29</v>
      </c>
      <c r="X147">
        <f>VLOOKUP(D147,[9]Sheet1!$D:$K,8,0)</f>
        <v>18.03</v>
      </c>
      <c r="Y147">
        <f>VLOOKUP(D147,[9]Sheet1!$D:$L,9,0)</f>
        <v>2745.76</v>
      </c>
      <c r="AH147">
        <v>1800</v>
      </c>
      <c r="AI147">
        <v>600.96</v>
      </c>
      <c r="AJ147">
        <v>300.48</v>
      </c>
      <c r="AK147">
        <v>26.29</v>
      </c>
      <c r="AL147">
        <v>18.03</v>
      </c>
      <c r="AM147">
        <f t="shared" si="17"/>
        <v>2745.76</v>
      </c>
      <c r="AO147" t="b">
        <f t="shared" si="18"/>
        <v>1</v>
      </c>
    </row>
    <row r="148" ht="46" hidden="1" customHeight="1" spans="1:41">
      <c r="A148" s="11">
        <v>149</v>
      </c>
      <c r="B148" s="11" t="s">
        <v>386</v>
      </c>
      <c r="C148" s="11" t="s">
        <v>422</v>
      </c>
      <c r="D148" s="76" t="s">
        <v>423</v>
      </c>
      <c r="E148" s="20" t="s">
        <v>161</v>
      </c>
      <c r="F148" s="14">
        <v>1800</v>
      </c>
      <c r="G148" s="14">
        <v>600.96</v>
      </c>
      <c r="H148" s="14">
        <v>300.48</v>
      </c>
      <c r="I148" s="14">
        <v>26.29</v>
      </c>
      <c r="J148" s="14">
        <v>18.03</v>
      </c>
      <c r="K148" s="14">
        <f t="shared" si="16"/>
        <v>2745.76</v>
      </c>
      <c r="L148" s="29"/>
      <c r="N148">
        <f>VLOOKUP(D148,[1]新增!$C:$Q,15,0)</f>
        <v>0</v>
      </c>
      <c r="P148" t="str">
        <f>VLOOKUP(D148,[8]Sheet1!$D:$H,5,0)</f>
        <v>在岗</v>
      </c>
      <c r="T148">
        <f>VLOOKUP(D148,[9]Sheet1!$D:$G,4,0)</f>
        <v>1800</v>
      </c>
      <c r="U148">
        <f>VLOOKUP(D148,[9]Sheet1!$D:$H,5,0)</f>
        <v>600.96</v>
      </c>
      <c r="V148">
        <f>VLOOKUP(D148,[9]Sheet1!$D:$I,6,0)</f>
        <v>300.48</v>
      </c>
      <c r="W148">
        <f>VLOOKUP(D148,[9]Sheet1!$D:$K,7,0)</f>
        <v>26.29</v>
      </c>
      <c r="X148">
        <f>VLOOKUP(D148,[9]Sheet1!$D:$K,8,0)</f>
        <v>18.03</v>
      </c>
      <c r="Y148">
        <f>VLOOKUP(D148,[9]Sheet1!$D:$L,9,0)</f>
        <v>2745.76</v>
      </c>
      <c r="AH148">
        <v>1800</v>
      </c>
      <c r="AI148">
        <v>600.96</v>
      </c>
      <c r="AJ148">
        <v>300.48</v>
      </c>
      <c r="AK148">
        <v>26.29</v>
      </c>
      <c r="AL148">
        <v>18.03</v>
      </c>
      <c r="AM148">
        <f t="shared" si="17"/>
        <v>2745.76</v>
      </c>
      <c r="AO148" t="b">
        <f t="shared" si="18"/>
        <v>1</v>
      </c>
    </row>
    <row r="149" ht="46" hidden="1" customHeight="1" spans="1:41">
      <c r="A149" s="11">
        <v>150</v>
      </c>
      <c r="B149" s="11" t="s">
        <v>386</v>
      </c>
      <c r="C149" s="11" t="s">
        <v>424</v>
      </c>
      <c r="D149" s="11" t="s">
        <v>425</v>
      </c>
      <c r="E149" s="20" t="s">
        <v>161</v>
      </c>
      <c r="F149" s="14">
        <v>1800</v>
      </c>
      <c r="G149" s="14">
        <v>600.96</v>
      </c>
      <c r="H149" s="14">
        <v>300.48</v>
      </c>
      <c r="I149" s="14">
        <v>26.29</v>
      </c>
      <c r="J149" s="14">
        <v>18.03</v>
      </c>
      <c r="K149" s="14">
        <f t="shared" si="16"/>
        <v>2745.76</v>
      </c>
      <c r="L149" s="29"/>
      <c r="N149">
        <f>VLOOKUP(D149,[1]新增!$C:$Q,15,0)</f>
        <v>0</v>
      </c>
      <c r="P149" t="str">
        <f>VLOOKUP(D149,[8]Sheet1!$D:$H,5,0)</f>
        <v>在岗</v>
      </c>
      <c r="T149">
        <f>VLOOKUP(D149,[9]Sheet1!$D:$G,4,0)</f>
        <v>1800</v>
      </c>
      <c r="U149">
        <f>VLOOKUP(D149,[9]Sheet1!$D:$H,5,0)</f>
        <v>600.96</v>
      </c>
      <c r="V149">
        <f>VLOOKUP(D149,[9]Sheet1!$D:$I,6,0)</f>
        <v>300.48</v>
      </c>
      <c r="W149">
        <f>VLOOKUP(D149,[9]Sheet1!$D:$K,7,0)</f>
        <v>26.29</v>
      </c>
      <c r="X149">
        <f>VLOOKUP(D149,[9]Sheet1!$D:$K,8,0)</f>
        <v>18.03</v>
      </c>
      <c r="Y149">
        <f>VLOOKUP(D149,[9]Sheet1!$D:$L,9,0)</f>
        <v>2745.76</v>
      </c>
      <c r="AH149">
        <v>1800</v>
      </c>
      <c r="AI149">
        <v>600.96</v>
      </c>
      <c r="AJ149">
        <v>300.48</v>
      </c>
      <c r="AK149">
        <v>26.29</v>
      </c>
      <c r="AL149">
        <v>18.03</v>
      </c>
      <c r="AM149">
        <f t="shared" si="17"/>
        <v>2745.76</v>
      </c>
      <c r="AO149" t="b">
        <f t="shared" si="18"/>
        <v>1</v>
      </c>
    </row>
    <row r="150" ht="46" hidden="1" customHeight="1" spans="1:41">
      <c r="A150" s="11">
        <v>151</v>
      </c>
      <c r="B150" s="11" t="s">
        <v>386</v>
      </c>
      <c r="C150" s="11" t="s">
        <v>426</v>
      </c>
      <c r="D150" s="11" t="s">
        <v>427</v>
      </c>
      <c r="E150" s="20" t="s">
        <v>161</v>
      </c>
      <c r="F150" s="14">
        <v>1800</v>
      </c>
      <c r="G150" s="14">
        <v>600.96</v>
      </c>
      <c r="H150" s="14">
        <v>300.48</v>
      </c>
      <c r="I150" s="14">
        <v>26.29</v>
      </c>
      <c r="J150" s="14">
        <v>18.03</v>
      </c>
      <c r="K150" s="14">
        <f t="shared" si="16"/>
        <v>2745.76</v>
      </c>
      <c r="L150" s="29"/>
      <c r="N150">
        <f>VLOOKUP(D150,[1]新增!$C:$Q,15,0)</f>
        <v>0</v>
      </c>
      <c r="P150" t="str">
        <f>VLOOKUP(D150,[8]Sheet1!$D:$H,5,0)</f>
        <v>在岗</v>
      </c>
      <c r="T150">
        <f>VLOOKUP(D150,[9]Sheet1!$D:$G,4,0)</f>
        <v>1800</v>
      </c>
      <c r="U150">
        <f>VLOOKUP(D150,[9]Sheet1!$D:$H,5,0)</f>
        <v>600.96</v>
      </c>
      <c r="V150">
        <f>VLOOKUP(D150,[9]Sheet1!$D:$I,6,0)</f>
        <v>300.48</v>
      </c>
      <c r="W150">
        <f>VLOOKUP(D150,[9]Sheet1!$D:$K,7,0)</f>
        <v>26.29</v>
      </c>
      <c r="X150">
        <f>VLOOKUP(D150,[9]Sheet1!$D:$K,8,0)</f>
        <v>18.03</v>
      </c>
      <c r="Y150">
        <f>VLOOKUP(D150,[9]Sheet1!$D:$L,9,0)</f>
        <v>2745.76</v>
      </c>
      <c r="AH150">
        <v>1800</v>
      </c>
      <c r="AI150">
        <v>600.96</v>
      </c>
      <c r="AJ150">
        <v>300.48</v>
      </c>
      <c r="AK150">
        <v>26.29</v>
      </c>
      <c r="AL150">
        <v>18.03</v>
      </c>
      <c r="AM150">
        <f t="shared" si="17"/>
        <v>2745.76</v>
      </c>
      <c r="AO150" t="b">
        <f t="shared" si="18"/>
        <v>1</v>
      </c>
    </row>
    <row r="151" ht="46" hidden="1" customHeight="1" spans="1:41">
      <c r="A151" s="11">
        <v>153</v>
      </c>
      <c r="B151" s="11" t="s">
        <v>386</v>
      </c>
      <c r="C151" s="11" t="s">
        <v>428</v>
      </c>
      <c r="D151" s="76" t="s">
        <v>429</v>
      </c>
      <c r="E151" s="20" t="s">
        <v>430</v>
      </c>
      <c r="F151" s="14">
        <v>1800</v>
      </c>
      <c r="G151" s="14">
        <v>600.96</v>
      </c>
      <c r="H151" s="14">
        <v>300.48</v>
      </c>
      <c r="I151" s="14">
        <v>26.29</v>
      </c>
      <c r="J151" s="14">
        <v>18.03</v>
      </c>
      <c r="K151" s="14">
        <f t="shared" si="16"/>
        <v>2745.76</v>
      </c>
      <c r="L151" s="29"/>
      <c r="N151">
        <v>0</v>
      </c>
      <c r="P151" t="str">
        <f>VLOOKUP(D151,[8]Sheet1!$D:$H,5,0)</f>
        <v>在岗</v>
      </c>
      <c r="T151">
        <f>VLOOKUP(D151,[9]Sheet1!$D:$G,4,0)</f>
        <v>1800</v>
      </c>
      <c r="U151">
        <f>VLOOKUP(D151,[9]Sheet1!$D:$H,5,0)</f>
        <v>600.96</v>
      </c>
      <c r="V151">
        <f>VLOOKUP(D151,[9]Sheet1!$D:$I,6,0)</f>
        <v>300.48</v>
      </c>
      <c r="W151">
        <f>VLOOKUP(D151,[9]Sheet1!$D:$K,7,0)</f>
        <v>26.29</v>
      </c>
      <c r="X151">
        <f>VLOOKUP(D151,[9]Sheet1!$D:$K,8,0)</f>
        <v>18.03</v>
      </c>
      <c r="Y151">
        <f>VLOOKUP(D151,[9]Sheet1!$D:$L,9,0)</f>
        <v>2745.76</v>
      </c>
      <c r="AH151">
        <v>1800</v>
      </c>
      <c r="AI151">
        <v>600.96</v>
      </c>
      <c r="AJ151">
        <v>300.48</v>
      </c>
      <c r="AK151">
        <v>26.29</v>
      </c>
      <c r="AL151">
        <v>18.03</v>
      </c>
      <c r="AM151">
        <f t="shared" si="17"/>
        <v>2745.76</v>
      </c>
      <c r="AO151" t="b">
        <f t="shared" si="18"/>
        <v>1</v>
      </c>
    </row>
    <row r="152" ht="46" hidden="1" customHeight="1" spans="1:41">
      <c r="A152" s="11">
        <v>154</v>
      </c>
      <c r="B152" s="11" t="s">
        <v>386</v>
      </c>
      <c r="C152" s="41" t="s">
        <v>431</v>
      </c>
      <c r="D152" s="79" t="s">
        <v>432</v>
      </c>
      <c r="E152" s="42" t="s">
        <v>33</v>
      </c>
      <c r="F152" s="14">
        <v>1800</v>
      </c>
      <c r="G152" s="14">
        <v>600.96</v>
      </c>
      <c r="H152" s="14">
        <v>300.48</v>
      </c>
      <c r="I152" s="14">
        <v>26.29</v>
      </c>
      <c r="J152" s="14">
        <v>18.03</v>
      </c>
      <c r="K152" s="14">
        <f t="shared" si="16"/>
        <v>2745.76</v>
      </c>
      <c r="L152" s="45"/>
      <c r="N152">
        <f>VLOOKUP(D152,[1]新增!$C:$Q,15,0)</f>
        <v>0</v>
      </c>
      <c r="P152" t="str">
        <f>VLOOKUP(D152,[8]Sheet1!$D:$H,5,0)</f>
        <v>在岗</v>
      </c>
      <c r="T152">
        <f>VLOOKUP(D152,[9]Sheet1!$D:$G,4,0)</f>
        <v>1800</v>
      </c>
      <c r="U152">
        <f>VLOOKUP(D152,[9]Sheet1!$D:$H,5,0)</f>
        <v>600.96</v>
      </c>
      <c r="V152">
        <f>VLOOKUP(D152,[9]Sheet1!$D:$I,6,0)</f>
        <v>300.48</v>
      </c>
      <c r="W152">
        <f>VLOOKUP(D152,[9]Sheet1!$D:$K,7,0)</f>
        <v>26.29</v>
      </c>
      <c r="X152">
        <f>VLOOKUP(D152,[9]Sheet1!$D:$K,8,0)</f>
        <v>18.03</v>
      </c>
      <c r="Y152">
        <f>VLOOKUP(D152,[9]Sheet1!$D:$L,9,0)</f>
        <v>2745.76</v>
      </c>
      <c r="AH152">
        <v>1800</v>
      </c>
      <c r="AI152">
        <v>600.96</v>
      </c>
      <c r="AJ152">
        <v>300.48</v>
      </c>
      <c r="AK152">
        <v>26.29</v>
      </c>
      <c r="AL152">
        <v>18.03</v>
      </c>
      <c r="AM152">
        <f t="shared" si="17"/>
        <v>2745.76</v>
      </c>
      <c r="AO152" t="b">
        <f t="shared" si="18"/>
        <v>1</v>
      </c>
    </row>
    <row r="153" ht="46" hidden="1" customHeight="1" spans="1:41">
      <c r="A153" s="11">
        <v>155</v>
      </c>
      <c r="B153" s="11" t="s">
        <v>386</v>
      </c>
      <c r="C153" s="41" t="s">
        <v>433</v>
      </c>
      <c r="D153" s="79" t="s">
        <v>434</v>
      </c>
      <c r="E153" s="42" t="s">
        <v>33</v>
      </c>
      <c r="F153" s="14">
        <v>1800</v>
      </c>
      <c r="G153" s="14">
        <v>600.96</v>
      </c>
      <c r="H153" s="14">
        <v>300.48</v>
      </c>
      <c r="I153" s="14">
        <v>26.29</v>
      </c>
      <c r="J153" s="14">
        <v>18.03</v>
      </c>
      <c r="K153" s="14">
        <f t="shared" si="16"/>
        <v>2745.76</v>
      </c>
      <c r="L153" s="45"/>
      <c r="N153">
        <f>VLOOKUP(D153,[1]新增!$C:$Q,15,0)</f>
        <v>0</v>
      </c>
      <c r="P153" t="str">
        <f>VLOOKUP(D153,[8]Sheet1!$D:$H,5,0)</f>
        <v>在岗</v>
      </c>
      <c r="T153">
        <f>VLOOKUP(D153,[9]Sheet1!$D:$G,4,0)</f>
        <v>1800</v>
      </c>
      <c r="U153">
        <f>VLOOKUP(D153,[9]Sheet1!$D:$H,5,0)</f>
        <v>600.96</v>
      </c>
      <c r="V153">
        <f>VLOOKUP(D153,[9]Sheet1!$D:$I,6,0)</f>
        <v>300.48</v>
      </c>
      <c r="W153">
        <f>VLOOKUP(D153,[9]Sheet1!$D:$K,7,0)</f>
        <v>26.29</v>
      </c>
      <c r="X153">
        <f>VLOOKUP(D153,[9]Sheet1!$D:$K,8,0)</f>
        <v>18.03</v>
      </c>
      <c r="Y153">
        <f>VLOOKUP(D153,[9]Sheet1!$D:$L,9,0)</f>
        <v>2745.76</v>
      </c>
      <c r="AH153">
        <v>1800</v>
      </c>
      <c r="AI153">
        <v>600.96</v>
      </c>
      <c r="AJ153">
        <v>300.48</v>
      </c>
      <c r="AK153">
        <v>26.29</v>
      </c>
      <c r="AL153">
        <v>18.03</v>
      </c>
      <c r="AM153">
        <f t="shared" si="17"/>
        <v>2745.76</v>
      </c>
      <c r="AO153" t="b">
        <f t="shared" si="18"/>
        <v>1</v>
      </c>
    </row>
    <row r="154" ht="46" hidden="1" customHeight="1" spans="1:41">
      <c r="A154" s="11">
        <v>156</v>
      </c>
      <c r="B154" s="11" t="s">
        <v>386</v>
      </c>
      <c r="C154" s="41" t="s">
        <v>435</v>
      </c>
      <c r="D154" s="79" t="s">
        <v>436</v>
      </c>
      <c r="E154" s="42" t="s">
        <v>33</v>
      </c>
      <c r="F154" s="14">
        <v>1800</v>
      </c>
      <c r="G154" s="14">
        <v>600.96</v>
      </c>
      <c r="H154" s="14">
        <v>300.48</v>
      </c>
      <c r="I154" s="14">
        <v>26.29</v>
      </c>
      <c r="J154" s="14">
        <v>18.03</v>
      </c>
      <c r="K154" s="14">
        <f t="shared" si="16"/>
        <v>2745.76</v>
      </c>
      <c r="L154" s="45"/>
      <c r="N154">
        <f>VLOOKUP(D154,[1]新增!$C:$Q,15,0)</f>
        <v>0</v>
      </c>
      <c r="P154" t="str">
        <f>VLOOKUP(D154,[8]Sheet1!$D:$H,5,0)</f>
        <v>在岗</v>
      </c>
      <c r="T154">
        <f>VLOOKUP(D154,[9]Sheet1!$D:$G,4,0)</f>
        <v>1800</v>
      </c>
      <c r="U154">
        <f>VLOOKUP(D154,[9]Sheet1!$D:$H,5,0)</f>
        <v>600.96</v>
      </c>
      <c r="V154">
        <f>VLOOKUP(D154,[9]Sheet1!$D:$I,6,0)</f>
        <v>300.48</v>
      </c>
      <c r="W154">
        <f>VLOOKUP(D154,[9]Sheet1!$D:$K,7,0)</f>
        <v>26.29</v>
      </c>
      <c r="X154">
        <f>VLOOKUP(D154,[9]Sheet1!$D:$K,8,0)</f>
        <v>18.03</v>
      </c>
      <c r="Y154">
        <f>VLOOKUP(D154,[9]Sheet1!$D:$L,9,0)</f>
        <v>2745.76</v>
      </c>
      <c r="AH154">
        <v>1800</v>
      </c>
      <c r="AI154">
        <v>600.96</v>
      </c>
      <c r="AJ154">
        <v>300.48</v>
      </c>
      <c r="AK154">
        <v>26.29</v>
      </c>
      <c r="AL154">
        <v>18.03</v>
      </c>
      <c r="AM154">
        <f t="shared" si="17"/>
        <v>2745.76</v>
      </c>
      <c r="AO154" t="b">
        <f t="shared" si="18"/>
        <v>1</v>
      </c>
    </row>
    <row r="155" ht="46" hidden="1" customHeight="1" spans="1:38">
      <c r="A155" s="11">
        <v>157</v>
      </c>
      <c r="B155" s="11" t="s">
        <v>386</v>
      </c>
      <c r="C155" s="41" t="s">
        <v>437</v>
      </c>
      <c r="D155" s="79" t="s">
        <v>438</v>
      </c>
      <c r="E155" s="42" t="s">
        <v>33</v>
      </c>
      <c r="F155" s="14"/>
      <c r="G155" s="14"/>
      <c r="H155" s="14"/>
      <c r="I155" s="14"/>
      <c r="J155" s="46"/>
      <c r="K155" s="14"/>
      <c r="L155" s="45"/>
      <c r="N155">
        <f>VLOOKUP(D155,[1]新增!$C:$Q,15,0)</f>
        <v>20250124</v>
      </c>
      <c r="P155" t="e">
        <f>VLOOKUP(D155,[8]Sheet1!$D:$H,5,0)</f>
        <v>#N/A</v>
      </c>
      <c r="T155" t="e">
        <f>VLOOKUP(D155,[9]Sheet1!$D:$G,4,0)</f>
        <v>#N/A</v>
      </c>
      <c r="U155" t="e">
        <f>VLOOKUP(D155,[9]Sheet1!$D:$H,5,0)</f>
        <v>#N/A</v>
      </c>
      <c r="V155" t="e">
        <f>VLOOKUP(D155,[9]Sheet1!$D:$I,6,0)</f>
        <v>#N/A</v>
      </c>
      <c r="W155" t="e">
        <f>VLOOKUP(D155,[9]Sheet1!$D:$K,7,0)</f>
        <v>#N/A</v>
      </c>
      <c r="X155" t="e">
        <f>VLOOKUP(D155,[9]Sheet1!$D:$K,8,0)</f>
        <v>#N/A</v>
      </c>
      <c r="Y155" t="e">
        <f>VLOOKUP(D155,[9]Sheet1!$D:$L,9,0)</f>
        <v>#N/A</v>
      </c>
      <c r="AL155" s="21"/>
    </row>
    <row r="156" ht="46" hidden="1" customHeight="1" spans="1:41">
      <c r="A156" s="11">
        <v>158</v>
      </c>
      <c r="B156" s="11" t="s">
        <v>386</v>
      </c>
      <c r="C156" s="41" t="s">
        <v>439</v>
      </c>
      <c r="D156" s="41" t="s">
        <v>440</v>
      </c>
      <c r="E156" s="42" t="s">
        <v>33</v>
      </c>
      <c r="F156" s="14">
        <v>1800</v>
      </c>
      <c r="G156" s="14">
        <v>600.96</v>
      </c>
      <c r="H156" s="14">
        <v>300.48</v>
      </c>
      <c r="I156" s="14">
        <v>26.29</v>
      </c>
      <c r="J156" s="14">
        <v>18.03</v>
      </c>
      <c r="K156" s="14">
        <f t="shared" ref="K156:K170" si="19">SUM(F156:J156)</f>
        <v>2745.76</v>
      </c>
      <c r="L156" s="45"/>
      <c r="N156">
        <f>VLOOKUP(D156,[1]新增!$C:$Q,15,0)</f>
        <v>0</v>
      </c>
      <c r="P156" t="str">
        <f>VLOOKUP(D156,[8]Sheet1!$D:$H,5,0)</f>
        <v>在岗</v>
      </c>
      <c r="T156">
        <f>VLOOKUP(D156,[9]Sheet1!$D:$G,4,0)</f>
        <v>1800</v>
      </c>
      <c r="U156">
        <f>VLOOKUP(D156,[9]Sheet1!$D:$H,5,0)</f>
        <v>600.96</v>
      </c>
      <c r="V156">
        <f>VLOOKUP(D156,[9]Sheet1!$D:$I,6,0)</f>
        <v>300.48</v>
      </c>
      <c r="W156">
        <f>VLOOKUP(D156,[9]Sheet1!$D:$K,7,0)</f>
        <v>26.29</v>
      </c>
      <c r="X156">
        <f>VLOOKUP(D156,[9]Sheet1!$D:$K,8,0)</f>
        <v>18.03</v>
      </c>
      <c r="Y156">
        <f>VLOOKUP(D156,[9]Sheet1!$D:$L,9,0)</f>
        <v>2745.76</v>
      </c>
      <c r="AH156">
        <v>1800</v>
      </c>
      <c r="AI156">
        <v>600.96</v>
      </c>
      <c r="AJ156">
        <v>300.48</v>
      </c>
      <c r="AK156">
        <v>26.29</v>
      </c>
      <c r="AL156">
        <v>18.03</v>
      </c>
      <c r="AM156">
        <f t="shared" ref="AM156:AM170" si="20">SUM(AH156:AL156)</f>
        <v>2745.76</v>
      </c>
      <c r="AO156" t="b">
        <f t="shared" ref="AO156:AO170" si="21">Y156=AM156</f>
        <v>1</v>
      </c>
    </row>
    <row r="157" ht="46" hidden="1" customHeight="1" spans="1:41">
      <c r="A157" s="11">
        <v>160</v>
      </c>
      <c r="B157" s="11" t="s">
        <v>386</v>
      </c>
      <c r="C157" s="41" t="s">
        <v>441</v>
      </c>
      <c r="D157" s="41" t="s">
        <v>442</v>
      </c>
      <c r="E157" s="42" t="s">
        <v>33</v>
      </c>
      <c r="F157" s="14">
        <v>1800</v>
      </c>
      <c r="G157" s="14">
        <v>600.96</v>
      </c>
      <c r="H157" s="14">
        <v>300.48</v>
      </c>
      <c r="I157" s="14">
        <v>26.29</v>
      </c>
      <c r="J157" s="14">
        <v>18.03</v>
      </c>
      <c r="K157" s="14">
        <f t="shared" si="19"/>
        <v>2745.76</v>
      </c>
      <c r="L157" s="45"/>
      <c r="N157">
        <f>VLOOKUP(D157,[1]新增!$C:$Q,15,0)</f>
        <v>0</v>
      </c>
      <c r="P157" t="str">
        <f>VLOOKUP(D157,[8]Sheet1!$D:$H,5,0)</f>
        <v>在岗</v>
      </c>
      <c r="T157">
        <f>VLOOKUP(D157,[9]Sheet1!$D:$G,4,0)</f>
        <v>1800</v>
      </c>
      <c r="U157">
        <f>VLOOKUP(D157,[9]Sheet1!$D:$H,5,0)</f>
        <v>600.96</v>
      </c>
      <c r="V157">
        <f>VLOOKUP(D157,[9]Sheet1!$D:$I,6,0)</f>
        <v>300.48</v>
      </c>
      <c r="W157">
        <f>VLOOKUP(D157,[9]Sheet1!$D:$K,7,0)</f>
        <v>26.29</v>
      </c>
      <c r="X157">
        <f>VLOOKUP(D157,[9]Sheet1!$D:$K,8,0)</f>
        <v>18.03</v>
      </c>
      <c r="Y157">
        <f>VLOOKUP(D157,[9]Sheet1!$D:$L,9,0)</f>
        <v>2745.76</v>
      </c>
      <c r="AH157">
        <v>1800</v>
      </c>
      <c r="AI157">
        <v>600.96</v>
      </c>
      <c r="AJ157">
        <v>300.48</v>
      </c>
      <c r="AK157">
        <v>26.29</v>
      </c>
      <c r="AL157">
        <v>18.03</v>
      </c>
      <c r="AM157">
        <f t="shared" si="20"/>
        <v>2745.76</v>
      </c>
      <c r="AO157" t="b">
        <f t="shared" si="21"/>
        <v>1</v>
      </c>
    </row>
    <row r="158" ht="46" hidden="1" customHeight="1" spans="1:41">
      <c r="A158" s="11">
        <v>161</v>
      </c>
      <c r="B158" s="11" t="s">
        <v>386</v>
      </c>
      <c r="C158" s="41" t="s">
        <v>443</v>
      </c>
      <c r="D158" s="79" t="s">
        <v>444</v>
      </c>
      <c r="E158" s="42" t="s">
        <v>33</v>
      </c>
      <c r="F158" s="14">
        <v>1800</v>
      </c>
      <c r="G158" s="14">
        <v>600.96</v>
      </c>
      <c r="H158" s="14">
        <v>300.48</v>
      </c>
      <c r="I158" s="14">
        <v>26.29</v>
      </c>
      <c r="J158" s="14">
        <v>18.03</v>
      </c>
      <c r="K158" s="14">
        <f t="shared" si="19"/>
        <v>2745.76</v>
      </c>
      <c r="L158" s="45"/>
      <c r="N158">
        <f>VLOOKUP(D158,[1]新增!$C:$Q,15,0)</f>
        <v>0</v>
      </c>
      <c r="P158" t="str">
        <f>VLOOKUP(D158,[8]Sheet1!$D:$H,5,0)</f>
        <v>在岗</v>
      </c>
      <c r="T158">
        <f>VLOOKUP(D158,[9]Sheet1!$D:$G,4,0)</f>
        <v>1800</v>
      </c>
      <c r="U158">
        <f>VLOOKUP(D158,[9]Sheet1!$D:$H,5,0)</f>
        <v>600.96</v>
      </c>
      <c r="V158">
        <f>VLOOKUP(D158,[9]Sheet1!$D:$I,6,0)</f>
        <v>300.48</v>
      </c>
      <c r="W158">
        <f>VLOOKUP(D158,[9]Sheet1!$D:$K,7,0)</f>
        <v>26.29</v>
      </c>
      <c r="X158">
        <f>VLOOKUP(D158,[9]Sheet1!$D:$K,8,0)</f>
        <v>18.03</v>
      </c>
      <c r="Y158">
        <f>VLOOKUP(D158,[9]Sheet1!$D:$L,9,0)</f>
        <v>2745.76</v>
      </c>
      <c r="AH158">
        <v>1800</v>
      </c>
      <c r="AI158">
        <v>600.96</v>
      </c>
      <c r="AJ158">
        <v>300.48</v>
      </c>
      <c r="AK158">
        <v>26.29</v>
      </c>
      <c r="AL158">
        <v>18.03</v>
      </c>
      <c r="AM158">
        <f t="shared" si="20"/>
        <v>2745.76</v>
      </c>
      <c r="AO158" t="b">
        <f t="shared" si="21"/>
        <v>1</v>
      </c>
    </row>
    <row r="159" ht="46" hidden="1" customHeight="1" spans="1:41">
      <c r="A159" s="11">
        <v>162</v>
      </c>
      <c r="B159" s="11" t="s">
        <v>386</v>
      </c>
      <c r="C159" s="41" t="s">
        <v>445</v>
      </c>
      <c r="D159" s="79" t="s">
        <v>446</v>
      </c>
      <c r="E159" s="42" t="s">
        <v>33</v>
      </c>
      <c r="F159" s="14">
        <v>1800</v>
      </c>
      <c r="G159" s="14">
        <v>600.96</v>
      </c>
      <c r="H159" s="14">
        <v>300.48</v>
      </c>
      <c r="I159" s="14">
        <v>26.29</v>
      </c>
      <c r="J159" s="14">
        <v>18.03</v>
      </c>
      <c r="K159" s="14">
        <f t="shared" si="19"/>
        <v>2745.76</v>
      </c>
      <c r="L159" s="45"/>
      <c r="N159">
        <f>VLOOKUP(D159,[1]新增!$C:$Q,15,0)</f>
        <v>0</v>
      </c>
      <c r="P159" t="str">
        <f>VLOOKUP(D159,[8]Sheet1!$D:$H,5,0)</f>
        <v>在岗</v>
      </c>
      <c r="T159">
        <f>VLOOKUP(D159,[9]Sheet1!$D:$G,4,0)</f>
        <v>1800</v>
      </c>
      <c r="U159">
        <f>VLOOKUP(D159,[9]Sheet1!$D:$H,5,0)</f>
        <v>600.96</v>
      </c>
      <c r="V159">
        <f>VLOOKUP(D159,[9]Sheet1!$D:$I,6,0)</f>
        <v>300.48</v>
      </c>
      <c r="W159">
        <f>VLOOKUP(D159,[9]Sheet1!$D:$K,7,0)</f>
        <v>26.29</v>
      </c>
      <c r="X159">
        <f>VLOOKUP(D159,[9]Sheet1!$D:$K,8,0)</f>
        <v>18.03</v>
      </c>
      <c r="Y159">
        <f>VLOOKUP(D159,[9]Sheet1!$D:$L,9,0)</f>
        <v>2745.76</v>
      </c>
      <c r="AH159">
        <v>1800</v>
      </c>
      <c r="AI159">
        <v>600.96</v>
      </c>
      <c r="AJ159">
        <v>300.48</v>
      </c>
      <c r="AK159">
        <v>26.29</v>
      </c>
      <c r="AL159">
        <v>18.03</v>
      </c>
      <c r="AM159">
        <f t="shared" si="20"/>
        <v>2745.76</v>
      </c>
      <c r="AO159" t="b">
        <f t="shared" si="21"/>
        <v>1</v>
      </c>
    </row>
    <row r="160" ht="46" hidden="1" customHeight="1" spans="1:41">
      <c r="A160" s="11">
        <v>163</v>
      </c>
      <c r="B160" s="11" t="s">
        <v>386</v>
      </c>
      <c r="C160" s="41" t="s">
        <v>447</v>
      </c>
      <c r="D160" s="79" t="s">
        <v>448</v>
      </c>
      <c r="E160" s="42" t="s">
        <v>33</v>
      </c>
      <c r="F160" s="14">
        <v>1800</v>
      </c>
      <c r="G160" s="14">
        <v>600.96</v>
      </c>
      <c r="H160" s="14">
        <v>300.48</v>
      </c>
      <c r="I160" s="14">
        <v>26.29</v>
      </c>
      <c r="J160" s="14">
        <v>18.03</v>
      </c>
      <c r="K160" s="14">
        <f t="shared" si="19"/>
        <v>2745.76</v>
      </c>
      <c r="L160" s="45"/>
      <c r="N160">
        <f>VLOOKUP(D160,[1]新增!$C:$Q,15,0)</f>
        <v>0</v>
      </c>
      <c r="P160" t="str">
        <f>VLOOKUP(D160,[8]Sheet1!$D:$H,5,0)</f>
        <v>在岗</v>
      </c>
      <c r="T160">
        <f>VLOOKUP(D160,[9]Sheet1!$D:$G,4,0)</f>
        <v>1800</v>
      </c>
      <c r="U160">
        <f>VLOOKUP(D160,[9]Sheet1!$D:$H,5,0)</f>
        <v>600.96</v>
      </c>
      <c r="V160">
        <f>VLOOKUP(D160,[9]Sheet1!$D:$I,6,0)</f>
        <v>300.48</v>
      </c>
      <c r="W160">
        <f>VLOOKUP(D160,[9]Sheet1!$D:$K,7,0)</f>
        <v>26.29</v>
      </c>
      <c r="X160">
        <f>VLOOKUP(D160,[9]Sheet1!$D:$K,8,0)</f>
        <v>18.03</v>
      </c>
      <c r="Y160">
        <f>VLOOKUP(D160,[9]Sheet1!$D:$L,9,0)</f>
        <v>2745.76</v>
      </c>
      <c r="AH160">
        <v>1800</v>
      </c>
      <c r="AI160">
        <v>600.96</v>
      </c>
      <c r="AJ160">
        <v>300.48</v>
      </c>
      <c r="AK160">
        <v>26.29</v>
      </c>
      <c r="AL160">
        <v>18.03</v>
      </c>
      <c r="AM160">
        <f t="shared" si="20"/>
        <v>2745.76</v>
      </c>
      <c r="AO160" t="b">
        <f t="shared" si="21"/>
        <v>1</v>
      </c>
    </row>
    <row r="161" ht="46" hidden="1" customHeight="1" spans="1:41">
      <c r="A161" s="11">
        <v>164</v>
      </c>
      <c r="B161" s="11" t="s">
        <v>386</v>
      </c>
      <c r="C161" s="43" t="s">
        <v>449</v>
      </c>
      <c r="D161" s="79" t="s">
        <v>450</v>
      </c>
      <c r="E161" s="42" t="s">
        <v>33</v>
      </c>
      <c r="F161" s="14">
        <v>1800</v>
      </c>
      <c r="G161" s="14">
        <v>600.96</v>
      </c>
      <c r="H161" s="14">
        <v>300.48</v>
      </c>
      <c r="I161" s="14">
        <v>26.29</v>
      </c>
      <c r="J161" s="14">
        <v>18.03</v>
      </c>
      <c r="K161" s="14">
        <f t="shared" si="19"/>
        <v>2745.76</v>
      </c>
      <c r="L161" s="45"/>
      <c r="N161">
        <f>VLOOKUP(D161,[1]新增!$C:$Q,15,0)</f>
        <v>0</v>
      </c>
      <c r="P161" t="str">
        <f>VLOOKUP(D161,[8]Sheet1!$D:$H,5,0)</f>
        <v>在岗</v>
      </c>
      <c r="T161">
        <f>VLOOKUP(D161,[9]Sheet1!$D:$G,4,0)</f>
        <v>1800</v>
      </c>
      <c r="U161">
        <f>VLOOKUP(D161,[9]Sheet1!$D:$H,5,0)</f>
        <v>600.96</v>
      </c>
      <c r="V161">
        <f>VLOOKUP(D161,[9]Sheet1!$D:$I,6,0)</f>
        <v>300.48</v>
      </c>
      <c r="W161">
        <f>VLOOKUP(D161,[9]Sheet1!$D:$K,7,0)</f>
        <v>26.29</v>
      </c>
      <c r="X161">
        <f>VLOOKUP(D161,[9]Sheet1!$D:$K,8,0)</f>
        <v>18.03</v>
      </c>
      <c r="Y161">
        <f>VLOOKUP(D161,[9]Sheet1!$D:$L,9,0)</f>
        <v>2745.76</v>
      </c>
      <c r="AH161">
        <v>1800</v>
      </c>
      <c r="AI161">
        <v>600.96</v>
      </c>
      <c r="AJ161">
        <v>300.48</v>
      </c>
      <c r="AK161">
        <v>26.29</v>
      </c>
      <c r="AL161">
        <v>18.03</v>
      </c>
      <c r="AM161">
        <f t="shared" si="20"/>
        <v>2745.76</v>
      </c>
      <c r="AO161" t="b">
        <f t="shared" si="21"/>
        <v>1</v>
      </c>
    </row>
    <row r="162" ht="46" hidden="1" customHeight="1" spans="1:41">
      <c r="A162" s="11">
        <v>165</v>
      </c>
      <c r="B162" s="11" t="s">
        <v>386</v>
      </c>
      <c r="C162" s="41" t="s">
        <v>451</v>
      </c>
      <c r="D162" s="79" t="s">
        <v>452</v>
      </c>
      <c r="E162" s="42" t="s">
        <v>33</v>
      </c>
      <c r="F162" s="14">
        <v>1800</v>
      </c>
      <c r="G162" s="14">
        <v>600.96</v>
      </c>
      <c r="H162" s="14">
        <v>300.48</v>
      </c>
      <c r="I162" s="14">
        <v>26.29</v>
      </c>
      <c r="J162" s="14">
        <v>18.03</v>
      </c>
      <c r="K162" s="14">
        <f t="shared" si="19"/>
        <v>2745.76</v>
      </c>
      <c r="L162" s="45"/>
      <c r="N162">
        <f>VLOOKUP(D162,[1]新增!$C:$Q,15,0)</f>
        <v>0</v>
      </c>
      <c r="P162" t="str">
        <f>VLOOKUP(D162,[8]Sheet1!$D:$H,5,0)</f>
        <v>在岗</v>
      </c>
      <c r="T162">
        <f>VLOOKUP(D162,[9]Sheet1!$D:$G,4,0)</f>
        <v>1800</v>
      </c>
      <c r="U162">
        <f>VLOOKUP(D162,[9]Sheet1!$D:$H,5,0)</f>
        <v>600.96</v>
      </c>
      <c r="V162">
        <f>VLOOKUP(D162,[9]Sheet1!$D:$I,6,0)</f>
        <v>300.48</v>
      </c>
      <c r="W162">
        <f>VLOOKUP(D162,[9]Sheet1!$D:$K,7,0)</f>
        <v>26.29</v>
      </c>
      <c r="X162">
        <f>VLOOKUP(D162,[9]Sheet1!$D:$K,8,0)</f>
        <v>18.03</v>
      </c>
      <c r="Y162">
        <f>VLOOKUP(D162,[9]Sheet1!$D:$L,9,0)</f>
        <v>2745.76</v>
      </c>
      <c r="AH162">
        <v>1800</v>
      </c>
      <c r="AI162">
        <v>600.96</v>
      </c>
      <c r="AJ162">
        <v>300.48</v>
      </c>
      <c r="AK162">
        <v>26.29</v>
      </c>
      <c r="AL162">
        <v>18.03</v>
      </c>
      <c r="AM162">
        <f t="shared" si="20"/>
        <v>2745.76</v>
      </c>
      <c r="AO162" t="b">
        <f t="shared" si="21"/>
        <v>1</v>
      </c>
    </row>
    <row r="163" ht="46" hidden="1" customHeight="1" spans="1:41">
      <c r="A163" s="11">
        <v>166</v>
      </c>
      <c r="B163" s="11" t="s">
        <v>386</v>
      </c>
      <c r="C163" s="41" t="s">
        <v>453</v>
      </c>
      <c r="D163" s="79" t="s">
        <v>454</v>
      </c>
      <c r="E163" s="42" t="s">
        <v>33</v>
      </c>
      <c r="F163" s="14">
        <v>1800</v>
      </c>
      <c r="G163" s="14">
        <v>600.96</v>
      </c>
      <c r="H163" s="14">
        <v>300.48</v>
      </c>
      <c r="I163" s="14">
        <v>26.29</v>
      </c>
      <c r="J163" s="14">
        <v>18.03</v>
      </c>
      <c r="K163" s="14">
        <f t="shared" si="19"/>
        <v>2745.76</v>
      </c>
      <c r="L163" s="45"/>
      <c r="N163">
        <f>VLOOKUP(D163,[1]新增!$C:$Q,15,0)</f>
        <v>0</v>
      </c>
      <c r="P163" t="str">
        <f>VLOOKUP(D163,[8]Sheet1!$D:$H,5,0)</f>
        <v>在岗</v>
      </c>
      <c r="T163">
        <f>VLOOKUP(D163,[9]Sheet1!$D:$G,4,0)</f>
        <v>1800</v>
      </c>
      <c r="U163">
        <f>VLOOKUP(D163,[9]Sheet1!$D:$H,5,0)</f>
        <v>600.96</v>
      </c>
      <c r="V163">
        <f>VLOOKUP(D163,[9]Sheet1!$D:$I,6,0)</f>
        <v>300.48</v>
      </c>
      <c r="W163">
        <f>VLOOKUP(D163,[9]Sheet1!$D:$K,7,0)</f>
        <v>26.29</v>
      </c>
      <c r="X163">
        <f>VLOOKUP(D163,[9]Sheet1!$D:$K,8,0)</f>
        <v>18.03</v>
      </c>
      <c r="Y163">
        <f>VLOOKUP(D163,[9]Sheet1!$D:$L,9,0)</f>
        <v>2745.76</v>
      </c>
      <c r="AH163">
        <v>1800</v>
      </c>
      <c r="AI163">
        <v>600.96</v>
      </c>
      <c r="AJ163">
        <v>300.48</v>
      </c>
      <c r="AK163">
        <v>26.29</v>
      </c>
      <c r="AL163">
        <v>18.03</v>
      </c>
      <c r="AM163">
        <f t="shared" si="20"/>
        <v>2745.76</v>
      </c>
      <c r="AO163" t="b">
        <f t="shared" si="21"/>
        <v>1</v>
      </c>
    </row>
    <row r="164" ht="46" hidden="1" customHeight="1" spans="1:41">
      <c r="A164" s="11">
        <v>167</v>
      </c>
      <c r="B164" s="11" t="s">
        <v>386</v>
      </c>
      <c r="C164" s="41" t="s">
        <v>455</v>
      </c>
      <c r="D164" s="79" t="s">
        <v>456</v>
      </c>
      <c r="E164" s="42" t="s">
        <v>33</v>
      </c>
      <c r="F164" s="14">
        <v>1800</v>
      </c>
      <c r="G164" s="14">
        <v>600.96</v>
      </c>
      <c r="H164" s="14">
        <v>300.48</v>
      </c>
      <c r="I164" s="14">
        <v>26.29</v>
      </c>
      <c r="J164" s="14">
        <v>18.03</v>
      </c>
      <c r="K164" s="14">
        <f t="shared" si="19"/>
        <v>2745.76</v>
      </c>
      <c r="L164" s="45"/>
      <c r="N164">
        <f>VLOOKUP(D164,[1]新增!$C:$Q,15,0)</f>
        <v>0</v>
      </c>
      <c r="P164" t="str">
        <f>VLOOKUP(D164,[8]Sheet1!$D:$H,5,0)</f>
        <v>在岗</v>
      </c>
      <c r="T164">
        <f>VLOOKUP(D164,[9]Sheet1!$D:$G,4,0)</f>
        <v>1800</v>
      </c>
      <c r="U164">
        <f>VLOOKUP(D164,[9]Sheet1!$D:$H,5,0)</f>
        <v>600.96</v>
      </c>
      <c r="V164">
        <f>VLOOKUP(D164,[9]Sheet1!$D:$I,6,0)</f>
        <v>300.48</v>
      </c>
      <c r="W164">
        <f>VLOOKUP(D164,[9]Sheet1!$D:$K,7,0)</f>
        <v>26.29</v>
      </c>
      <c r="X164">
        <f>VLOOKUP(D164,[9]Sheet1!$D:$K,8,0)</f>
        <v>18.03</v>
      </c>
      <c r="Y164">
        <f>VLOOKUP(D164,[9]Sheet1!$D:$L,9,0)</f>
        <v>2745.76</v>
      </c>
      <c r="AH164">
        <v>1800</v>
      </c>
      <c r="AI164">
        <v>600.96</v>
      </c>
      <c r="AJ164">
        <v>300.48</v>
      </c>
      <c r="AK164">
        <v>26.29</v>
      </c>
      <c r="AL164">
        <v>18.03</v>
      </c>
      <c r="AM164">
        <f t="shared" si="20"/>
        <v>2745.76</v>
      </c>
      <c r="AO164" t="b">
        <f t="shared" si="21"/>
        <v>1</v>
      </c>
    </row>
    <row r="165" ht="46" hidden="1" customHeight="1" spans="1:41">
      <c r="A165" s="11">
        <v>168</v>
      </c>
      <c r="B165" s="11" t="s">
        <v>386</v>
      </c>
      <c r="C165" s="41" t="s">
        <v>457</v>
      </c>
      <c r="D165" s="79" t="s">
        <v>458</v>
      </c>
      <c r="E165" s="42" t="s">
        <v>33</v>
      </c>
      <c r="F165" s="14">
        <v>1800</v>
      </c>
      <c r="G165" s="14">
        <v>600.96</v>
      </c>
      <c r="H165" s="14">
        <v>300.48</v>
      </c>
      <c r="I165" s="14">
        <v>26.29</v>
      </c>
      <c r="J165" s="14">
        <v>18.03</v>
      </c>
      <c r="K165" s="14">
        <f t="shared" si="19"/>
        <v>2745.76</v>
      </c>
      <c r="L165" s="45"/>
      <c r="N165">
        <f>VLOOKUP(D165,[1]新增!$C:$Q,15,0)</f>
        <v>0</v>
      </c>
      <c r="P165" t="str">
        <f>VLOOKUP(D165,[8]Sheet1!$D:$H,5,0)</f>
        <v>在岗</v>
      </c>
      <c r="T165">
        <f>VLOOKUP(D165,[9]Sheet1!$D:$G,4,0)</f>
        <v>1800</v>
      </c>
      <c r="U165">
        <f>VLOOKUP(D165,[9]Sheet1!$D:$H,5,0)</f>
        <v>600.96</v>
      </c>
      <c r="V165">
        <f>VLOOKUP(D165,[9]Sheet1!$D:$I,6,0)</f>
        <v>300.48</v>
      </c>
      <c r="W165">
        <f>VLOOKUP(D165,[9]Sheet1!$D:$K,7,0)</f>
        <v>26.29</v>
      </c>
      <c r="X165">
        <f>VLOOKUP(D165,[9]Sheet1!$D:$K,8,0)</f>
        <v>18.03</v>
      </c>
      <c r="Y165">
        <f>VLOOKUP(D165,[9]Sheet1!$D:$L,9,0)</f>
        <v>2745.76</v>
      </c>
      <c r="AH165">
        <v>1800</v>
      </c>
      <c r="AI165">
        <v>600.96</v>
      </c>
      <c r="AJ165">
        <v>300.48</v>
      </c>
      <c r="AK165">
        <v>26.29</v>
      </c>
      <c r="AL165">
        <v>18.03</v>
      </c>
      <c r="AM165">
        <f t="shared" si="20"/>
        <v>2745.76</v>
      </c>
      <c r="AO165" t="b">
        <f t="shared" si="21"/>
        <v>1</v>
      </c>
    </row>
    <row r="166" ht="46" hidden="1" customHeight="1" spans="1:41">
      <c r="A166" s="11">
        <v>169</v>
      </c>
      <c r="B166" s="11" t="s">
        <v>386</v>
      </c>
      <c r="C166" s="41" t="s">
        <v>459</v>
      </c>
      <c r="D166" s="79" t="s">
        <v>460</v>
      </c>
      <c r="E166" s="42" t="s">
        <v>33</v>
      </c>
      <c r="F166" s="14">
        <v>1800</v>
      </c>
      <c r="G166" s="14">
        <v>600.96</v>
      </c>
      <c r="H166" s="14">
        <v>300.48</v>
      </c>
      <c r="I166" s="14">
        <v>26.29</v>
      </c>
      <c r="J166" s="14">
        <v>18.03</v>
      </c>
      <c r="K166" s="14">
        <f t="shared" si="19"/>
        <v>2745.76</v>
      </c>
      <c r="L166" s="45"/>
      <c r="N166">
        <f>VLOOKUP(D166,[1]新增!$C:$Q,15,0)</f>
        <v>0</v>
      </c>
      <c r="P166" t="str">
        <f>VLOOKUP(D166,[8]Sheet1!$D:$H,5,0)</f>
        <v>在岗</v>
      </c>
      <c r="T166">
        <f>VLOOKUP(D166,[9]Sheet1!$D:$G,4,0)</f>
        <v>1800</v>
      </c>
      <c r="U166">
        <f>VLOOKUP(D166,[9]Sheet1!$D:$H,5,0)</f>
        <v>600.96</v>
      </c>
      <c r="V166">
        <f>VLOOKUP(D166,[9]Sheet1!$D:$I,6,0)</f>
        <v>300.48</v>
      </c>
      <c r="W166">
        <f>VLOOKUP(D166,[9]Sheet1!$D:$K,7,0)</f>
        <v>26.29</v>
      </c>
      <c r="X166">
        <f>VLOOKUP(D166,[9]Sheet1!$D:$K,8,0)</f>
        <v>18.03</v>
      </c>
      <c r="Y166">
        <f>VLOOKUP(D166,[9]Sheet1!$D:$L,9,0)</f>
        <v>2745.76</v>
      </c>
      <c r="AH166">
        <v>1800</v>
      </c>
      <c r="AI166">
        <v>600.96</v>
      </c>
      <c r="AJ166">
        <v>300.48</v>
      </c>
      <c r="AK166">
        <v>26.29</v>
      </c>
      <c r="AL166">
        <v>18.03</v>
      </c>
      <c r="AM166">
        <f t="shared" si="20"/>
        <v>2745.76</v>
      </c>
      <c r="AO166" t="b">
        <f t="shared" si="21"/>
        <v>1</v>
      </c>
    </row>
    <row r="167" ht="46" hidden="1" customHeight="1" spans="1:41">
      <c r="A167" s="11">
        <v>170</v>
      </c>
      <c r="B167" s="11" t="s">
        <v>386</v>
      </c>
      <c r="C167" s="41" t="s">
        <v>461</v>
      </c>
      <c r="D167" s="79" t="s">
        <v>462</v>
      </c>
      <c r="E167" s="42" t="s">
        <v>33</v>
      </c>
      <c r="F167" s="14">
        <v>1800</v>
      </c>
      <c r="G167" s="14">
        <v>600.96</v>
      </c>
      <c r="H167" s="14">
        <v>300.48</v>
      </c>
      <c r="I167" s="14">
        <v>26.29</v>
      </c>
      <c r="J167" s="14">
        <v>18.03</v>
      </c>
      <c r="K167" s="14">
        <f t="shared" si="19"/>
        <v>2745.76</v>
      </c>
      <c r="L167" s="45"/>
      <c r="N167">
        <f>VLOOKUP(D167,[1]新增!$C:$Q,15,0)</f>
        <v>0</v>
      </c>
      <c r="P167" t="str">
        <f>VLOOKUP(D167,[8]Sheet1!$D:$H,5,0)</f>
        <v>在岗</v>
      </c>
      <c r="T167">
        <f>VLOOKUP(D167,[9]Sheet1!$D:$G,4,0)</f>
        <v>1800</v>
      </c>
      <c r="U167">
        <f>VLOOKUP(D167,[9]Sheet1!$D:$H,5,0)</f>
        <v>600.96</v>
      </c>
      <c r="V167">
        <f>VLOOKUP(D167,[9]Sheet1!$D:$I,6,0)</f>
        <v>300.48</v>
      </c>
      <c r="W167">
        <f>VLOOKUP(D167,[9]Sheet1!$D:$K,7,0)</f>
        <v>26.29</v>
      </c>
      <c r="X167">
        <f>VLOOKUP(D167,[9]Sheet1!$D:$K,8,0)</f>
        <v>18.03</v>
      </c>
      <c r="Y167">
        <f>VLOOKUP(D167,[9]Sheet1!$D:$L,9,0)</f>
        <v>2745.76</v>
      </c>
      <c r="AH167">
        <v>1800</v>
      </c>
      <c r="AI167">
        <v>600.96</v>
      </c>
      <c r="AJ167">
        <v>300.48</v>
      </c>
      <c r="AK167">
        <v>26.29</v>
      </c>
      <c r="AL167">
        <v>18.03</v>
      </c>
      <c r="AM167">
        <f t="shared" si="20"/>
        <v>2745.76</v>
      </c>
      <c r="AO167" t="b">
        <f t="shared" si="21"/>
        <v>1</v>
      </c>
    </row>
    <row r="168" ht="46" hidden="1" customHeight="1" spans="1:41">
      <c r="A168" s="11">
        <v>171</v>
      </c>
      <c r="B168" s="11" t="s">
        <v>386</v>
      </c>
      <c r="C168" s="41" t="s">
        <v>463</v>
      </c>
      <c r="D168" s="79" t="s">
        <v>464</v>
      </c>
      <c r="E168" s="42" t="s">
        <v>33</v>
      </c>
      <c r="F168" s="14">
        <v>1800</v>
      </c>
      <c r="G168" s="14"/>
      <c r="H168" s="14">
        <v>300.48</v>
      </c>
      <c r="I168" s="14"/>
      <c r="J168" s="14"/>
      <c r="K168" s="14">
        <f t="shared" si="19"/>
        <v>2100.48</v>
      </c>
      <c r="L168" s="45"/>
      <c r="N168">
        <f>VLOOKUP(D168,[1]新增!$C:$Q,15,0)</f>
        <v>0</v>
      </c>
      <c r="P168" t="str">
        <f>VLOOKUP(D168,[8]Sheet1!$D:$H,5,0)</f>
        <v>在岗</v>
      </c>
      <c r="T168">
        <f>VLOOKUP(D168,[9]Sheet1!$D:$G,4,0)</f>
        <v>1800</v>
      </c>
      <c r="U168">
        <f>VLOOKUP(D168,[9]Sheet1!$D:$H,5,0)</f>
        <v>600.96</v>
      </c>
      <c r="V168">
        <f>VLOOKUP(D168,[9]Sheet1!$D:$I,6,0)</f>
        <v>300.48</v>
      </c>
      <c r="W168">
        <f>VLOOKUP(D168,[9]Sheet1!$D:$K,7,0)</f>
        <v>26.29</v>
      </c>
      <c r="X168">
        <f>VLOOKUP(D168,[9]Sheet1!$D:$K,8,0)</f>
        <v>18.03</v>
      </c>
      <c r="Y168">
        <f>VLOOKUP(D168,[9]Sheet1!$D:$L,9,0)</f>
        <v>2745.76</v>
      </c>
      <c r="AH168">
        <v>1800</v>
      </c>
      <c r="AJ168">
        <v>300.48</v>
      </c>
      <c r="AM168">
        <f t="shared" si="20"/>
        <v>2100.48</v>
      </c>
      <c r="AO168" t="b">
        <f t="shared" si="21"/>
        <v>0</v>
      </c>
    </row>
    <row r="169" ht="46" hidden="1" customHeight="1" spans="1:41">
      <c r="A169" s="11">
        <v>172</v>
      </c>
      <c r="B169" s="11" t="s">
        <v>386</v>
      </c>
      <c r="C169" s="41" t="s">
        <v>465</v>
      </c>
      <c r="D169" s="79" t="s">
        <v>466</v>
      </c>
      <c r="E169" s="42" t="s">
        <v>33</v>
      </c>
      <c r="F169" s="14">
        <v>1800</v>
      </c>
      <c r="G169" s="14">
        <v>600.96</v>
      </c>
      <c r="H169" s="14">
        <v>300.48</v>
      </c>
      <c r="I169" s="14">
        <v>26.29</v>
      </c>
      <c r="J169" s="14">
        <v>18.03</v>
      </c>
      <c r="K169" s="14">
        <f t="shared" si="19"/>
        <v>2745.76</v>
      </c>
      <c r="L169" s="45"/>
      <c r="N169">
        <f>VLOOKUP(D169,[1]新增!$C:$Q,15,0)</f>
        <v>0</v>
      </c>
      <c r="P169" t="str">
        <f>VLOOKUP(D169,[8]Sheet1!$D:$H,5,0)</f>
        <v>在岗</v>
      </c>
      <c r="T169">
        <f>VLOOKUP(D169,[9]Sheet1!$D:$G,4,0)</f>
        <v>1800</v>
      </c>
      <c r="U169">
        <f>VLOOKUP(D169,[9]Sheet1!$D:$H,5,0)</f>
        <v>600.96</v>
      </c>
      <c r="V169">
        <f>VLOOKUP(D169,[9]Sheet1!$D:$I,6,0)</f>
        <v>300.48</v>
      </c>
      <c r="W169">
        <f>VLOOKUP(D169,[9]Sheet1!$D:$K,7,0)</f>
        <v>26.29</v>
      </c>
      <c r="X169">
        <f>VLOOKUP(D169,[9]Sheet1!$D:$K,8,0)</f>
        <v>18.03</v>
      </c>
      <c r="Y169">
        <f>VLOOKUP(D169,[9]Sheet1!$D:$L,9,0)</f>
        <v>2745.76</v>
      </c>
      <c r="AH169">
        <v>1800</v>
      </c>
      <c r="AI169">
        <v>600.96</v>
      </c>
      <c r="AJ169">
        <v>300.48</v>
      </c>
      <c r="AK169">
        <v>26.29</v>
      </c>
      <c r="AL169">
        <v>18.03</v>
      </c>
      <c r="AM169">
        <f t="shared" si="20"/>
        <v>2745.76</v>
      </c>
      <c r="AO169" t="b">
        <f t="shared" si="21"/>
        <v>1</v>
      </c>
    </row>
    <row r="170" ht="46" hidden="1" customHeight="1" spans="1:41">
      <c r="A170" s="11">
        <v>173</v>
      </c>
      <c r="B170" s="11" t="s">
        <v>386</v>
      </c>
      <c r="C170" s="41" t="s">
        <v>467</v>
      </c>
      <c r="D170" s="79" t="s">
        <v>468</v>
      </c>
      <c r="E170" s="42" t="s">
        <v>33</v>
      </c>
      <c r="F170" s="14">
        <v>1800</v>
      </c>
      <c r="G170" s="14">
        <v>600.96</v>
      </c>
      <c r="H170" s="14">
        <v>300.48</v>
      </c>
      <c r="I170" s="14">
        <v>26.29</v>
      </c>
      <c r="J170" s="14">
        <v>18.03</v>
      </c>
      <c r="K170" s="14">
        <f t="shared" si="19"/>
        <v>2745.76</v>
      </c>
      <c r="L170" s="45"/>
      <c r="N170">
        <f>VLOOKUP(D170,[1]新增!$C:$Q,15,0)</f>
        <v>0</v>
      </c>
      <c r="P170" t="str">
        <f>VLOOKUP(D170,[8]Sheet1!$D:$H,5,0)</f>
        <v>在岗</v>
      </c>
      <c r="T170">
        <f>VLOOKUP(D170,[9]Sheet1!$D:$G,4,0)</f>
        <v>1800</v>
      </c>
      <c r="U170">
        <f>VLOOKUP(D170,[9]Sheet1!$D:$H,5,0)</f>
        <v>600.96</v>
      </c>
      <c r="V170">
        <f>VLOOKUP(D170,[9]Sheet1!$D:$I,6,0)</f>
        <v>300.48</v>
      </c>
      <c r="W170">
        <f>VLOOKUP(D170,[9]Sheet1!$D:$K,7,0)</f>
        <v>26.29</v>
      </c>
      <c r="X170">
        <f>VLOOKUP(D170,[9]Sheet1!$D:$K,8,0)</f>
        <v>18.03</v>
      </c>
      <c r="Y170">
        <f>VLOOKUP(D170,[9]Sheet1!$D:$L,9,0)</f>
        <v>2745.76</v>
      </c>
      <c r="AH170">
        <v>1800</v>
      </c>
      <c r="AI170">
        <v>600.96</v>
      </c>
      <c r="AJ170">
        <v>300.48</v>
      </c>
      <c r="AK170">
        <v>26.29</v>
      </c>
      <c r="AL170">
        <v>18.03</v>
      </c>
      <c r="AM170">
        <f t="shared" si="20"/>
        <v>2745.76</v>
      </c>
      <c r="AO170" t="b">
        <f t="shared" si="21"/>
        <v>1</v>
      </c>
    </row>
    <row r="171" ht="46" hidden="1" customHeight="1" spans="1:38">
      <c r="A171" s="11">
        <v>174</v>
      </c>
      <c r="B171" s="11" t="s">
        <v>386</v>
      </c>
      <c r="C171" s="41" t="s">
        <v>469</v>
      </c>
      <c r="D171" s="79" t="s">
        <v>470</v>
      </c>
      <c r="E171" s="42" t="s">
        <v>33</v>
      </c>
      <c r="F171" s="14"/>
      <c r="G171" s="14"/>
      <c r="H171" s="14"/>
      <c r="I171" s="14"/>
      <c r="J171" s="46"/>
      <c r="K171" s="14"/>
      <c r="L171" s="45"/>
      <c r="N171">
        <f>VLOOKUP(D171,[1]新增!$C:$Q,15,0)</f>
        <v>20250214</v>
      </c>
      <c r="P171" t="e">
        <f>VLOOKUP(D171,[8]Sheet1!$D:$H,5,0)</f>
        <v>#N/A</v>
      </c>
      <c r="T171" t="e">
        <f>VLOOKUP(D171,[9]Sheet1!$D:$G,4,0)</f>
        <v>#N/A</v>
      </c>
      <c r="U171" t="e">
        <f>VLOOKUP(D171,[9]Sheet1!$D:$H,5,0)</f>
        <v>#N/A</v>
      </c>
      <c r="V171" t="e">
        <f>VLOOKUP(D171,[9]Sheet1!$D:$I,6,0)</f>
        <v>#N/A</v>
      </c>
      <c r="W171" t="e">
        <f>VLOOKUP(D171,[9]Sheet1!$D:$K,7,0)</f>
        <v>#N/A</v>
      </c>
      <c r="X171" t="e">
        <f>VLOOKUP(D171,[9]Sheet1!$D:$K,8,0)</f>
        <v>#N/A</v>
      </c>
      <c r="Y171" t="e">
        <f>VLOOKUP(D171,[9]Sheet1!$D:$L,9,0)</f>
        <v>#N/A</v>
      </c>
      <c r="AL171" s="21"/>
    </row>
    <row r="172" ht="46" hidden="1" customHeight="1" spans="1:41">
      <c r="A172" s="11">
        <v>175</v>
      </c>
      <c r="B172" s="11" t="s">
        <v>386</v>
      </c>
      <c r="C172" s="41" t="s">
        <v>471</v>
      </c>
      <c r="D172" s="79" t="s">
        <v>472</v>
      </c>
      <c r="E172" s="42" t="s">
        <v>33</v>
      </c>
      <c r="F172" s="14">
        <v>1800</v>
      </c>
      <c r="G172" s="14">
        <v>600.96</v>
      </c>
      <c r="H172" s="14">
        <v>300.48</v>
      </c>
      <c r="I172" s="14">
        <v>26.29</v>
      </c>
      <c r="J172" s="14">
        <v>18.03</v>
      </c>
      <c r="K172" s="14">
        <f t="shared" ref="K172:K177" si="22">SUM(F172:J172)</f>
        <v>2745.76</v>
      </c>
      <c r="L172" s="45"/>
      <c r="N172">
        <f>VLOOKUP(D172,[1]新增!$C:$Q,15,0)</f>
        <v>0</v>
      </c>
      <c r="P172" t="str">
        <f>VLOOKUP(D172,[8]Sheet1!$D:$H,5,0)</f>
        <v>在岗</v>
      </c>
      <c r="T172">
        <f>VLOOKUP(D172,[9]Sheet1!$D:$G,4,0)</f>
        <v>1800</v>
      </c>
      <c r="U172">
        <f>VLOOKUP(D172,[9]Sheet1!$D:$H,5,0)</f>
        <v>600.96</v>
      </c>
      <c r="V172">
        <f>VLOOKUP(D172,[9]Sheet1!$D:$I,6,0)</f>
        <v>300.48</v>
      </c>
      <c r="W172">
        <f>VLOOKUP(D172,[9]Sheet1!$D:$K,7,0)</f>
        <v>26.29</v>
      </c>
      <c r="X172">
        <f>VLOOKUP(D172,[9]Sheet1!$D:$K,8,0)</f>
        <v>18.03</v>
      </c>
      <c r="Y172">
        <f>VLOOKUP(D172,[9]Sheet1!$D:$L,9,0)</f>
        <v>2745.76</v>
      </c>
      <c r="AH172">
        <v>1800</v>
      </c>
      <c r="AI172">
        <v>600.96</v>
      </c>
      <c r="AJ172">
        <v>300.48</v>
      </c>
      <c r="AK172">
        <v>26.29</v>
      </c>
      <c r="AL172">
        <v>18.03</v>
      </c>
      <c r="AM172">
        <f t="shared" ref="AM172:AM177" si="23">SUM(AH172:AL172)</f>
        <v>2745.76</v>
      </c>
      <c r="AO172" t="b">
        <f t="shared" ref="AO172:AO177" si="24">Y172=AM172</f>
        <v>1</v>
      </c>
    </row>
    <row r="173" ht="46" hidden="1" customHeight="1" spans="1:41">
      <c r="A173" s="11">
        <v>176</v>
      </c>
      <c r="B173" s="11" t="s">
        <v>386</v>
      </c>
      <c r="C173" s="41" t="s">
        <v>473</v>
      </c>
      <c r="D173" s="79" t="s">
        <v>474</v>
      </c>
      <c r="E173" s="42" t="s">
        <v>33</v>
      </c>
      <c r="F173" s="14">
        <v>1800</v>
      </c>
      <c r="G173" s="14">
        <v>600.96</v>
      </c>
      <c r="H173" s="14">
        <v>300.48</v>
      </c>
      <c r="I173" s="14">
        <v>26.29</v>
      </c>
      <c r="J173" s="14">
        <v>18.03</v>
      </c>
      <c r="K173" s="14">
        <f t="shared" si="22"/>
        <v>2745.76</v>
      </c>
      <c r="L173" s="45"/>
      <c r="N173">
        <f>VLOOKUP(D173,[1]新增!$C:$Q,15,0)</f>
        <v>0</v>
      </c>
      <c r="P173" t="str">
        <f>VLOOKUP(D173,[8]Sheet1!$D:$H,5,0)</f>
        <v>在岗</v>
      </c>
      <c r="T173">
        <f>VLOOKUP(D173,[9]Sheet1!$D:$G,4,0)</f>
        <v>1800</v>
      </c>
      <c r="U173">
        <f>VLOOKUP(D173,[9]Sheet1!$D:$H,5,0)</f>
        <v>600.96</v>
      </c>
      <c r="V173">
        <f>VLOOKUP(D173,[9]Sheet1!$D:$I,6,0)</f>
        <v>300.48</v>
      </c>
      <c r="W173">
        <f>VLOOKUP(D173,[9]Sheet1!$D:$K,7,0)</f>
        <v>26.29</v>
      </c>
      <c r="X173">
        <f>VLOOKUP(D173,[9]Sheet1!$D:$K,8,0)</f>
        <v>18.03</v>
      </c>
      <c r="Y173">
        <f>VLOOKUP(D173,[9]Sheet1!$D:$L,9,0)</f>
        <v>2745.76</v>
      </c>
      <c r="AH173">
        <v>1800</v>
      </c>
      <c r="AI173">
        <v>600.96</v>
      </c>
      <c r="AJ173">
        <v>300.48</v>
      </c>
      <c r="AK173">
        <v>26.29</v>
      </c>
      <c r="AL173">
        <v>18.03</v>
      </c>
      <c r="AM173">
        <f t="shared" si="23"/>
        <v>2745.76</v>
      </c>
      <c r="AO173" t="b">
        <f t="shared" si="24"/>
        <v>1</v>
      </c>
    </row>
    <row r="174" ht="46" hidden="1" customHeight="1" spans="1:41">
      <c r="A174" s="11">
        <v>177</v>
      </c>
      <c r="B174" s="11" t="s">
        <v>386</v>
      </c>
      <c r="C174" s="43" t="s">
        <v>475</v>
      </c>
      <c r="D174" s="79" t="s">
        <v>476</v>
      </c>
      <c r="E174" s="42" t="s">
        <v>33</v>
      </c>
      <c r="F174" s="14">
        <v>1800</v>
      </c>
      <c r="G174" s="14">
        <v>600.96</v>
      </c>
      <c r="H174" s="14">
        <v>300.48</v>
      </c>
      <c r="I174" s="14">
        <v>26.29</v>
      </c>
      <c r="J174" s="14">
        <v>18.03</v>
      </c>
      <c r="K174" s="14">
        <f t="shared" si="22"/>
        <v>2745.76</v>
      </c>
      <c r="L174" s="45"/>
      <c r="N174">
        <f>VLOOKUP(D174,[1]新增!$C:$Q,15,0)</f>
        <v>20250723</v>
      </c>
      <c r="P174" t="str">
        <f>VLOOKUP(D174,[8]Sheet1!$D:$H,5,0)</f>
        <v>在岗</v>
      </c>
      <c r="T174">
        <f>VLOOKUP(D174,[9]Sheet1!$D:$G,4,0)</f>
        <v>1800</v>
      </c>
      <c r="U174">
        <f>VLOOKUP(D174,[9]Sheet1!$D:$H,5,0)</f>
        <v>600.96</v>
      </c>
      <c r="V174">
        <f>VLOOKUP(D174,[9]Sheet1!$D:$I,6,0)</f>
        <v>300.48</v>
      </c>
      <c r="W174">
        <f>VLOOKUP(D174,[9]Sheet1!$D:$K,7,0)</f>
        <v>26.29</v>
      </c>
      <c r="X174">
        <f>VLOOKUP(D174,[9]Sheet1!$D:$K,8,0)</f>
        <v>18.03</v>
      </c>
      <c r="Y174">
        <f>VLOOKUP(D174,[9]Sheet1!$D:$L,9,0)</f>
        <v>2745.76</v>
      </c>
      <c r="AH174">
        <v>1800</v>
      </c>
      <c r="AI174">
        <v>600.96</v>
      </c>
      <c r="AJ174">
        <v>300.48</v>
      </c>
      <c r="AK174">
        <v>26.29</v>
      </c>
      <c r="AL174">
        <v>18.03</v>
      </c>
      <c r="AM174">
        <f t="shared" si="23"/>
        <v>2745.76</v>
      </c>
      <c r="AO174" t="b">
        <f t="shared" si="24"/>
        <v>1</v>
      </c>
    </row>
    <row r="175" ht="46" hidden="1" customHeight="1" spans="1:41">
      <c r="A175" s="11">
        <v>178</v>
      </c>
      <c r="B175" s="11" t="s">
        <v>386</v>
      </c>
      <c r="C175" s="18" t="s">
        <v>477</v>
      </c>
      <c r="D175" s="76" t="s">
        <v>478</v>
      </c>
      <c r="E175" s="20" t="s">
        <v>33</v>
      </c>
      <c r="F175" s="14">
        <v>1800</v>
      </c>
      <c r="G175" s="14">
        <v>600.96</v>
      </c>
      <c r="H175" s="14">
        <v>300.48</v>
      </c>
      <c r="I175" s="14">
        <v>26.29</v>
      </c>
      <c r="J175" s="14">
        <v>18.03</v>
      </c>
      <c r="K175" s="14">
        <f t="shared" si="22"/>
        <v>2745.76</v>
      </c>
      <c r="L175" s="29"/>
      <c r="N175">
        <f>VLOOKUP(D175,[1]新增!$C:$Q,15,0)</f>
        <v>0</v>
      </c>
      <c r="P175" t="str">
        <f>VLOOKUP(D175,[8]Sheet1!$D:$H,5,0)</f>
        <v>在岗</v>
      </c>
      <c r="T175">
        <f>VLOOKUP(D175,[9]Sheet1!$D:$G,4,0)</f>
        <v>1800</v>
      </c>
      <c r="U175">
        <f>VLOOKUP(D175,[9]Sheet1!$D:$H,5,0)</f>
        <v>600.96</v>
      </c>
      <c r="V175">
        <f>VLOOKUP(D175,[9]Sheet1!$D:$I,6,0)</f>
        <v>300.48</v>
      </c>
      <c r="W175">
        <f>VLOOKUP(D175,[9]Sheet1!$D:$K,7,0)</f>
        <v>26.29</v>
      </c>
      <c r="X175">
        <f>VLOOKUP(D175,[9]Sheet1!$D:$K,8,0)</f>
        <v>18.03</v>
      </c>
      <c r="Y175">
        <f>VLOOKUP(D175,[9]Sheet1!$D:$L,9,0)</f>
        <v>2745.76</v>
      </c>
      <c r="AH175">
        <v>1800</v>
      </c>
      <c r="AI175">
        <v>600.96</v>
      </c>
      <c r="AJ175">
        <v>300.48</v>
      </c>
      <c r="AK175">
        <v>26.29</v>
      </c>
      <c r="AL175">
        <v>18.03</v>
      </c>
      <c r="AM175">
        <f t="shared" si="23"/>
        <v>2745.76</v>
      </c>
      <c r="AO175" t="b">
        <f t="shared" si="24"/>
        <v>1</v>
      </c>
    </row>
    <row r="176" ht="46" hidden="1" customHeight="1" spans="1:41">
      <c r="A176" s="11">
        <v>179</v>
      </c>
      <c r="B176" s="11" t="s">
        <v>479</v>
      </c>
      <c r="C176" s="11" t="s">
        <v>480</v>
      </c>
      <c r="D176" s="76" t="s">
        <v>481</v>
      </c>
      <c r="E176" s="20" t="s">
        <v>161</v>
      </c>
      <c r="F176" s="14">
        <v>1800</v>
      </c>
      <c r="G176" s="14">
        <v>600.96</v>
      </c>
      <c r="H176" s="14">
        <v>300.48</v>
      </c>
      <c r="I176" s="14">
        <v>26.29</v>
      </c>
      <c r="J176" s="14">
        <v>12.02</v>
      </c>
      <c r="K176" s="14">
        <f t="shared" si="22"/>
        <v>2739.75</v>
      </c>
      <c r="L176" s="29"/>
      <c r="N176">
        <f>VLOOKUP(D176,[1]新增!$C:$Q,15,0)</f>
        <v>0</v>
      </c>
      <c r="P176" t="str">
        <f>VLOOKUP(D176,[5]在岗情况统计表!$D:$H,5,0)</f>
        <v>在岗</v>
      </c>
      <c r="T176">
        <f>VLOOKUP(D176,[5]补贴申请表!$D:$H,5,0)</f>
        <v>1800</v>
      </c>
      <c r="U176">
        <f>VLOOKUP(D176,[5]补贴申请表!$D:$I,6,0)</f>
        <v>600.96</v>
      </c>
      <c r="V176">
        <f>VLOOKUP(D176,[5]补贴申请表!$D:$L,7,0)</f>
        <v>300.48</v>
      </c>
      <c r="W176">
        <f>VLOOKUP(D176,[5]补贴申请表!$D:$L,9,0)</f>
        <v>26.29</v>
      </c>
      <c r="X176">
        <f>VLOOKUP(D176,[5]补贴申请表!$D:$L,8,0)</f>
        <v>12.02</v>
      </c>
      <c r="Y176">
        <f>VLOOKUP(D176,[5]补贴申请表!$D:$M,10,0)</f>
        <v>2739.75</v>
      </c>
      <c r="AH176">
        <v>1800</v>
      </c>
      <c r="AI176">
        <v>600.96</v>
      </c>
      <c r="AJ176">
        <v>300.48</v>
      </c>
      <c r="AK176">
        <v>26.29</v>
      </c>
      <c r="AL176">
        <v>12.02</v>
      </c>
      <c r="AM176">
        <f t="shared" si="23"/>
        <v>2739.75</v>
      </c>
      <c r="AO176" t="b">
        <f t="shared" si="24"/>
        <v>1</v>
      </c>
    </row>
    <row r="177" ht="46" hidden="1" customHeight="1" spans="1:41">
      <c r="A177" s="11">
        <v>180</v>
      </c>
      <c r="B177" s="11" t="s">
        <v>479</v>
      </c>
      <c r="C177" s="11" t="s">
        <v>482</v>
      </c>
      <c r="D177" s="76" t="s">
        <v>483</v>
      </c>
      <c r="E177" s="20" t="s">
        <v>161</v>
      </c>
      <c r="F177" s="14">
        <v>1800</v>
      </c>
      <c r="G177" s="14">
        <v>600.96</v>
      </c>
      <c r="H177" s="14">
        <v>300.48</v>
      </c>
      <c r="I177" s="14">
        <v>26.29</v>
      </c>
      <c r="J177" s="14">
        <v>12.02</v>
      </c>
      <c r="K177" s="14">
        <f t="shared" si="22"/>
        <v>2739.75</v>
      </c>
      <c r="L177" s="29"/>
      <c r="N177">
        <f>VLOOKUP(D177,[1]新增!$C:$Q,15,0)</f>
        <v>0</v>
      </c>
      <c r="P177" t="str">
        <f>VLOOKUP(D177,[5]在岗情况统计表!$D:$H,5,0)</f>
        <v>在岗</v>
      </c>
      <c r="T177">
        <f>VLOOKUP(D177,[5]补贴申请表!$D:$H,5,0)</f>
        <v>1800</v>
      </c>
      <c r="U177">
        <f>VLOOKUP(D177,[5]补贴申请表!$D:$I,6,0)</f>
        <v>600.96</v>
      </c>
      <c r="V177">
        <f>VLOOKUP(D177,[5]补贴申请表!$D:$L,7,0)</f>
        <v>300.48</v>
      </c>
      <c r="W177">
        <f>VLOOKUP(D177,[5]补贴申请表!$D:$L,9,0)</f>
        <v>26.29</v>
      </c>
      <c r="X177">
        <f>VLOOKUP(D177,[5]补贴申请表!$D:$L,8,0)</f>
        <v>12.02</v>
      </c>
      <c r="Y177">
        <f>VLOOKUP(D177,[5]补贴申请表!$D:$M,10,0)</f>
        <v>2739.75</v>
      </c>
      <c r="AH177">
        <v>1800</v>
      </c>
      <c r="AI177">
        <v>600.96</v>
      </c>
      <c r="AJ177">
        <v>300.48</v>
      </c>
      <c r="AK177">
        <v>26.29</v>
      </c>
      <c r="AL177">
        <v>12.02</v>
      </c>
      <c r="AM177">
        <f t="shared" si="23"/>
        <v>2739.75</v>
      </c>
      <c r="AO177" t="b">
        <f t="shared" si="24"/>
        <v>1</v>
      </c>
    </row>
    <row r="178" ht="46" hidden="1" customHeight="1" spans="1:25">
      <c r="A178" s="11">
        <v>181</v>
      </c>
      <c r="B178" s="11" t="s">
        <v>479</v>
      </c>
      <c r="C178" s="11" t="s">
        <v>484</v>
      </c>
      <c r="D178" s="76" t="s">
        <v>485</v>
      </c>
      <c r="E178" s="20" t="s">
        <v>161</v>
      </c>
      <c r="F178" s="14"/>
      <c r="G178" s="14"/>
      <c r="H178" s="14"/>
      <c r="I178" s="14"/>
      <c r="J178" s="14"/>
      <c r="K178" s="14"/>
      <c r="L178" s="29"/>
      <c r="N178">
        <f>VLOOKUP(D178,[1]新增!$C:$Q,15,0)</f>
        <v>20250407</v>
      </c>
      <c r="T178">
        <f>VLOOKUP(D178,[5]补贴申请表!$D:$H,5,0)</f>
        <v>0</v>
      </c>
      <c r="U178">
        <f>VLOOKUP(D178,[5]补贴申请表!$D:$I,6,0)</f>
        <v>600.96</v>
      </c>
      <c r="V178">
        <f>VLOOKUP(D178,[5]补贴申请表!$D:$L,7,0)</f>
        <v>300.48</v>
      </c>
      <c r="W178">
        <f>VLOOKUP(D178,[5]补贴申请表!$D:$L,9,0)</f>
        <v>26.29</v>
      </c>
      <c r="X178">
        <f>VLOOKUP(D178,[5]补贴申请表!$D:$L,8,0)</f>
        <v>12.02</v>
      </c>
      <c r="Y178">
        <f>VLOOKUP(D178,[5]补贴申请表!$D:$M,10,0)</f>
        <v>939.75</v>
      </c>
    </row>
    <row r="179" ht="46" hidden="1" customHeight="1" spans="1:41">
      <c r="A179" s="11">
        <v>182</v>
      </c>
      <c r="B179" s="11" t="s">
        <v>479</v>
      </c>
      <c r="C179" s="11" t="s">
        <v>486</v>
      </c>
      <c r="D179" s="11" t="s">
        <v>487</v>
      </c>
      <c r="E179" s="20" t="s">
        <v>161</v>
      </c>
      <c r="F179" s="14">
        <v>1800</v>
      </c>
      <c r="G179" s="14">
        <v>600.96</v>
      </c>
      <c r="H179" s="14">
        <v>300.48</v>
      </c>
      <c r="I179" s="14">
        <v>26.29</v>
      </c>
      <c r="J179" s="14">
        <v>12.02</v>
      </c>
      <c r="K179" s="14">
        <f t="shared" ref="K179:K181" si="25">SUM(F179:J179)</f>
        <v>2739.75</v>
      </c>
      <c r="L179" s="29"/>
      <c r="N179">
        <f>VLOOKUP(D179,[1]新增!$C:$Q,15,0)</f>
        <v>0</v>
      </c>
      <c r="P179" t="str">
        <f>VLOOKUP(D179,[5]在岗情况统计表!$D:$H,5,0)</f>
        <v>在岗</v>
      </c>
      <c r="T179">
        <f>VLOOKUP(D179,[5]补贴申请表!$D:$H,5,0)</f>
        <v>1800</v>
      </c>
      <c r="U179">
        <f>VLOOKUP(D179,[5]补贴申请表!$D:$I,6,0)</f>
        <v>600.96</v>
      </c>
      <c r="V179">
        <f>VLOOKUP(D179,[5]补贴申请表!$D:$L,7,0)</f>
        <v>300.48</v>
      </c>
      <c r="W179">
        <f>VLOOKUP(D179,[5]补贴申请表!$D:$L,9,0)</f>
        <v>26.29</v>
      </c>
      <c r="X179">
        <f>VLOOKUP(D179,[5]补贴申请表!$D:$L,8,0)</f>
        <v>12.02</v>
      </c>
      <c r="Y179">
        <f>VLOOKUP(D179,[5]补贴申请表!$D:$M,10,0)</f>
        <v>2739.75</v>
      </c>
      <c r="AH179">
        <v>1800</v>
      </c>
      <c r="AI179">
        <v>600.96</v>
      </c>
      <c r="AJ179">
        <v>300.48</v>
      </c>
      <c r="AK179">
        <v>26.29</v>
      </c>
      <c r="AL179">
        <v>12.02</v>
      </c>
      <c r="AM179">
        <f>SUM(AH179:AL179)</f>
        <v>2739.75</v>
      </c>
      <c r="AO179" t="b">
        <f>Y179=AM179</f>
        <v>1</v>
      </c>
    </row>
    <row r="180" ht="46" hidden="1" customHeight="1" spans="1:41">
      <c r="A180" s="11">
        <v>183</v>
      </c>
      <c r="B180" s="11" t="s">
        <v>479</v>
      </c>
      <c r="C180" s="11" t="s">
        <v>488</v>
      </c>
      <c r="D180" s="11" t="s">
        <v>489</v>
      </c>
      <c r="E180" s="20" t="s">
        <v>161</v>
      </c>
      <c r="F180" s="14">
        <v>1800</v>
      </c>
      <c r="G180" s="14">
        <v>600.96</v>
      </c>
      <c r="H180" s="14">
        <v>300.48</v>
      </c>
      <c r="I180" s="14">
        <v>26.29</v>
      </c>
      <c r="J180" s="14">
        <v>12.02</v>
      </c>
      <c r="K180" s="14">
        <f t="shared" si="25"/>
        <v>2739.75</v>
      </c>
      <c r="L180" s="29"/>
      <c r="N180">
        <f>VLOOKUP(D180,[1]新增!$C:$Q,15,0)</f>
        <v>0</v>
      </c>
      <c r="P180" t="str">
        <f>VLOOKUP(D180,[5]在岗情况统计表!$D:$H,5,0)</f>
        <v>在岗</v>
      </c>
      <c r="T180">
        <f>VLOOKUP(D180,[5]补贴申请表!$D:$H,5,0)</f>
        <v>1800</v>
      </c>
      <c r="U180">
        <f>VLOOKUP(D180,[5]补贴申请表!$D:$I,6,0)</f>
        <v>600.96</v>
      </c>
      <c r="V180">
        <f>VLOOKUP(D180,[5]补贴申请表!$D:$L,7,0)</f>
        <v>300.48</v>
      </c>
      <c r="W180">
        <f>VLOOKUP(D180,[5]补贴申请表!$D:$L,9,0)</f>
        <v>26.29</v>
      </c>
      <c r="X180">
        <f>VLOOKUP(D180,[5]补贴申请表!$D:$L,8,0)</f>
        <v>12.02</v>
      </c>
      <c r="Y180">
        <f>VLOOKUP(D180,[5]补贴申请表!$D:$M,10,0)</f>
        <v>2739.75</v>
      </c>
      <c r="AH180">
        <v>1800</v>
      </c>
      <c r="AI180">
        <v>600.96</v>
      </c>
      <c r="AJ180">
        <v>300.48</v>
      </c>
      <c r="AK180">
        <v>26.29</v>
      </c>
      <c r="AL180">
        <v>12.02</v>
      </c>
      <c r="AM180">
        <f>SUM(AH180:AL180)</f>
        <v>2739.75</v>
      </c>
      <c r="AO180" t="b">
        <f>Y180=AM180</f>
        <v>1</v>
      </c>
    </row>
    <row r="181" ht="46" hidden="1" customHeight="1" spans="1:41">
      <c r="A181" s="11">
        <v>184</v>
      </c>
      <c r="B181" s="11" t="s">
        <v>479</v>
      </c>
      <c r="C181" s="11" t="s">
        <v>490</v>
      </c>
      <c r="D181" s="11" t="s">
        <v>491</v>
      </c>
      <c r="E181" s="20" t="s">
        <v>161</v>
      </c>
      <c r="F181" s="14">
        <v>1800</v>
      </c>
      <c r="G181" s="14">
        <v>600.96</v>
      </c>
      <c r="H181" s="14">
        <v>300.48</v>
      </c>
      <c r="I181" s="14">
        <v>26.29</v>
      </c>
      <c r="J181" s="14">
        <v>12.02</v>
      </c>
      <c r="K181" s="14">
        <f t="shared" si="25"/>
        <v>2739.75</v>
      </c>
      <c r="L181" s="29"/>
      <c r="N181">
        <f>VLOOKUP(D181,[1]新增!$C:$Q,15,0)</f>
        <v>0</v>
      </c>
      <c r="P181" t="str">
        <f>VLOOKUP(D181,[5]在岗情况统计表!$D:$H,5,0)</f>
        <v>在岗</v>
      </c>
      <c r="T181">
        <f>VLOOKUP(D181,[5]补贴申请表!$D:$H,5,0)</f>
        <v>1800</v>
      </c>
      <c r="U181">
        <f>VLOOKUP(D181,[5]补贴申请表!$D:$I,6,0)</f>
        <v>600.96</v>
      </c>
      <c r="V181">
        <f>VLOOKUP(D181,[5]补贴申请表!$D:$L,7,0)</f>
        <v>300.48</v>
      </c>
      <c r="W181">
        <f>VLOOKUP(D181,[5]补贴申请表!$D:$L,9,0)</f>
        <v>26.29</v>
      </c>
      <c r="X181">
        <f>VLOOKUP(D181,[5]补贴申请表!$D:$L,8,0)</f>
        <v>12.02</v>
      </c>
      <c r="Y181">
        <f>VLOOKUP(D181,[5]补贴申请表!$D:$M,10,0)</f>
        <v>2739.75</v>
      </c>
      <c r="AH181">
        <v>1800</v>
      </c>
      <c r="AI181">
        <v>600.96</v>
      </c>
      <c r="AJ181">
        <v>300.48</v>
      </c>
      <c r="AK181">
        <v>26.29</v>
      </c>
      <c r="AL181">
        <v>12.02</v>
      </c>
      <c r="AM181">
        <f>SUM(AH181:AL181)</f>
        <v>2739.75</v>
      </c>
      <c r="AO181" t="b">
        <f>Y181=AM181</f>
        <v>1</v>
      </c>
    </row>
    <row r="182" ht="46" hidden="1" customHeight="1" spans="1:25">
      <c r="A182" s="11">
        <v>185</v>
      </c>
      <c r="B182" s="11" t="s">
        <v>479</v>
      </c>
      <c r="C182" s="11" t="s">
        <v>492</v>
      </c>
      <c r="D182" s="76" t="s">
        <v>493</v>
      </c>
      <c r="E182" s="20" t="s">
        <v>161</v>
      </c>
      <c r="F182" s="14"/>
      <c r="G182" s="14"/>
      <c r="H182" s="14"/>
      <c r="I182" s="14"/>
      <c r="J182" s="14"/>
      <c r="K182" s="14"/>
      <c r="L182" s="29"/>
      <c r="N182">
        <f>VLOOKUP(D182,[1]新增!$C:$Q,15,0)</f>
        <v>20250322</v>
      </c>
      <c r="T182" t="e">
        <f>VLOOKUP(D182,[5]补贴申请表!$D:$H,5,0)</f>
        <v>#N/A</v>
      </c>
      <c r="U182" t="e">
        <f>VLOOKUP(D182,[5]补贴申请表!$D:$I,6,0)</f>
        <v>#N/A</v>
      </c>
      <c r="V182" t="e">
        <f>VLOOKUP(D182,[5]补贴申请表!$D:$L,7,0)</f>
        <v>#N/A</v>
      </c>
      <c r="W182" t="e">
        <f>VLOOKUP(D182,[5]补贴申请表!$D:$L,9,0)</f>
        <v>#N/A</v>
      </c>
      <c r="X182" t="e">
        <f>VLOOKUP(D182,[5]补贴申请表!$D:$L,8,0)</f>
        <v>#N/A</v>
      </c>
      <c r="Y182" t="e">
        <f>VLOOKUP(D182,[5]补贴申请表!$D:$M,10,0)</f>
        <v>#N/A</v>
      </c>
    </row>
    <row r="183" ht="46" hidden="1" customHeight="1" spans="1:41">
      <c r="A183" s="11">
        <v>186</v>
      </c>
      <c r="B183" s="11" t="s">
        <v>479</v>
      </c>
      <c r="C183" s="11" t="s">
        <v>494</v>
      </c>
      <c r="D183" s="76" t="s">
        <v>495</v>
      </c>
      <c r="E183" s="20" t="s">
        <v>161</v>
      </c>
      <c r="F183" s="14">
        <v>1800</v>
      </c>
      <c r="G183" s="14">
        <v>600.96</v>
      </c>
      <c r="H183" s="14">
        <v>300.48</v>
      </c>
      <c r="I183" s="14">
        <v>26.29</v>
      </c>
      <c r="J183" s="14">
        <v>12.02</v>
      </c>
      <c r="K183" s="14">
        <f t="shared" ref="K183:K194" si="26">SUM(F183:J183)</f>
        <v>2739.75</v>
      </c>
      <c r="L183" s="29"/>
      <c r="N183">
        <f>VLOOKUP(D183,[1]新增!$C:$Q,15,0)</f>
        <v>0</v>
      </c>
      <c r="P183" t="str">
        <f>VLOOKUP(D183,[5]在岗情况统计表!$D:$H,5,0)</f>
        <v>在岗</v>
      </c>
      <c r="T183">
        <f>VLOOKUP(D183,[5]补贴申请表!$D:$H,5,0)</f>
        <v>1800</v>
      </c>
      <c r="U183">
        <f>VLOOKUP(D183,[5]补贴申请表!$D:$I,6,0)</f>
        <v>600.96</v>
      </c>
      <c r="V183">
        <f>VLOOKUP(D183,[5]补贴申请表!$D:$L,7,0)</f>
        <v>300.48</v>
      </c>
      <c r="W183">
        <f>VLOOKUP(D183,[5]补贴申请表!$D:$L,9,0)</f>
        <v>26.29</v>
      </c>
      <c r="X183">
        <f>VLOOKUP(D183,[5]补贴申请表!$D:$L,8,0)</f>
        <v>12.02</v>
      </c>
      <c r="Y183">
        <f>VLOOKUP(D183,[5]补贴申请表!$D:$M,10,0)</f>
        <v>2739.75</v>
      </c>
      <c r="AH183">
        <v>1800</v>
      </c>
      <c r="AI183">
        <v>600.96</v>
      </c>
      <c r="AJ183">
        <v>300.48</v>
      </c>
      <c r="AK183">
        <v>26.29</v>
      </c>
      <c r="AL183">
        <v>12.02</v>
      </c>
      <c r="AM183">
        <f t="shared" ref="AM183:AM194" si="27">SUM(AH183:AL183)</f>
        <v>2739.75</v>
      </c>
      <c r="AO183" t="b">
        <f t="shared" ref="AO183:AO194" si="28">Y183=AM183</f>
        <v>1</v>
      </c>
    </row>
    <row r="184" ht="46" hidden="1" customHeight="1" spans="1:41">
      <c r="A184" s="11">
        <v>187</v>
      </c>
      <c r="B184" s="11" t="s">
        <v>479</v>
      </c>
      <c r="C184" s="11" t="s">
        <v>496</v>
      </c>
      <c r="D184" s="11" t="s">
        <v>497</v>
      </c>
      <c r="E184" s="20" t="s">
        <v>161</v>
      </c>
      <c r="F184" s="14">
        <v>1800</v>
      </c>
      <c r="G184" s="14">
        <v>600.96</v>
      </c>
      <c r="H184" s="14">
        <v>300.48</v>
      </c>
      <c r="I184" s="14">
        <v>26.29</v>
      </c>
      <c r="J184" s="14">
        <v>12.02</v>
      </c>
      <c r="K184" s="14">
        <f t="shared" si="26"/>
        <v>2739.75</v>
      </c>
      <c r="L184" s="29"/>
      <c r="N184">
        <f>VLOOKUP(D184,[1]新增!$C:$Q,15,0)</f>
        <v>0</v>
      </c>
      <c r="P184" t="str">
        <f>VLOOKUP(D184,[5]在岗情况统计表!$D:$H,5,0)</f>
        <v>在岗</v>
      </c>
      <c r="T184">
        <f>VLOOKUP(D184,[5]补贴申请表!$D:$H,5,0)</f>
        <v>1800</v>
      </c>
      <c r="U184">
        <f>VLOOKUP(D184,[5]补贴申请表!$D:$I,6,0)</f>
        <v>600.96</v>
      </c>
      <c r="V184">
        <f>VLOOKUP(D184,[5]补贴申请表!$D:$L,7,0)</f>
        <v>300.48</v>
      </c>
      <c r="W184">
        <f>VLOOKUP(D184,[5]补贴申请表!$D:$L,9,0)</f>
        <v>26.29</v>
      </c>
      <c r="X184">
        <f>VLOOKUP(D184,[5]补贴申请表!$D:$L,8,0)</f>
        <v>12.02</v>
      </c>
      <c r="Y184">
        <f>VLOOKUP(D184,[5]补贴申请表!$D:$M,10,0)</f>
        <v>2739.75</v>
      </c>
      <c r="AH184">
        <v>1800</v>
      </c>
      <c r="AI184">
        <v>600.96</v>
      </c>
      <c r="AJ184">
        <v>300.48</v>
      </c>
      <c r="AK184">
        <v>26.29</v>
      </c>
      <c r="AL184">
        <v>12.02</v>
      </c>
      <c r="AM184">
        <f t="shared" si="27"/>
        <v>2739.75</v>
      </c>
      <c r="AO184" t="b">
        <f t="shared" si="28"/>
        <v>1</v>
      </c>
    </row>
    <row r="185" ht="46" hidden="1" customHeight="1" spans="1:41">
      <c r="A185" s="11">
        <v>188</v>
      </c>
      <c r="B185" s="11" t="s">
        <v>479</v>
      </c>
      <c r="C185" s="11" t="s">
        <v>197</v>
      </c>
      <c r="D185" s="76" t="s">
        <v>498</v>
      </c>
      <c r="E185" s="20" t="s">
        <v>161</v>
      </c>
      <c r="F185" s="14">
        <v>1800</v>
      </c>
      <c r="G185" s="14">
        <v>600.96</v>
      </c>
      <c r="H185" s="14">
        <v>300.48</v>
      </c>
      <c r="I185" s="14">
        <v>26.29</v>
      </c>
      <c r="J185" s="14">
        <v>12.02</v>
      </c>
      <c r="K185" s="14">
        <f t="shared" si="26"/>
        <v>2739.75</v>
      </c>
      <c r="L185" s="29"/>
      <c r="N185">
        <f>VLOOKUP(D185,[1]新增!$C:$Q,15,0)</f>
        <v>0</v>
      </c>
      <c r="P185" t="str">
        <f>VLOOKUP(D185,[5]在岗情况统计表!$D:$H,5,0)</f>
        <v>在岗</v>
      </c>
      <c r="T185">
        <f>VLOOKUP(D185,[5]补贴申请表!$D:$H,5,0)</f>
        <v>1800</v>
      </c>
      <c r="U185">
        <f>VLOOKUP(D185,[5]补贴申请表!$D:$I,6,0)</f>
        <v>600.96</v>
      </c>
      <c r="V185">
        <f>VLOOKUP(D185,[5]补贴申请表!$D:$L,7,0)</f>
        <v>300.48</v>
      </c>
      <c r="W185">
        <f>VLOOKUP(D185,[5]补贴申请表!$D:$L,9,0)</f>
        <v>26.29</v>
      </c>
      <c r="X185">
        <f>VLOOKUP(D185,[5]补贴申请表!$D:$L,8,0)</f>
        <v>12.02</v>
      </c>
      <c r="Y185">
        <f>VLOOKUP(D185,[5]补贴申请表!$D:$M,10,0)</f>
        <v>2739.75</v>
      </c>
      <c r="AH185">
        <v>1800</v>
      </c>
      <c r="AI185">
        <v>600.96</v>
      </c>
      <c r="AJ185">
        <v>300.48</v>
      </c>
      <c r="AK185">
        <v>26.29</v>
      </c>
      <c r="AL185">
        <v>12.02</v>
      </c>
      <c r="AM185">
        <f t="shared" si="27"/>
        <v>2739.75</v>
      </c>
      <c r="AO185" t="b">
        <f t="shared" si="28"/>
        <v>1</v>
      </c>
    </row>
    <row r="186" ht="46" hidden="1" customHeight="1" spans="1:41">
      <c r="A186" s="11">
        <v>189</v>
      </c>
      <c r="B186" s="11" t="s">
        <v>479</v>
      </c>
      <c r="C186" s="11" t="s">
        <v>499</v>
      </c>
      <c r="D186" s="76" t="s">
        <v>500</v>
      </c>
      <c r="E186" s="20" t="s">
        <v>161</v>
      </c>
      <c r="F186" s="14">
        <v>1800</v>
      </c>
      <c r="G186" s="14">
        <v>600.96</v>
      </c>
      <c r="H186" s="14">
        <v>300.48</v>
      </c>
      <c r="I186" s="14">
        <v>26.29</v>
      </c>
      <c r="J186" s="14">
        <v>12.02</v>
      </c>
      <c r="K186" s="14">
        <f t="shared" si="26"/>
        <v>2739.75</v>
      </c>
      <c r="L186" s="29"/>
      <c r="N186">
        <f>VLOOKUP(D186,[1]新增!$C:$Q,15,0)</f>
        <v>20250506</v>
      </c>
      <c r="P186" t="str">
        <f>VLOOKUP(D186,[5]在岗情况统计表!$D:$H,5,0)</f>
        <v>在岗</v>
      </c>
      <c r="T186">
        <f>VLOOKUP(D186,[5]补贴申请表!$D:$H,5,0)</f>
        <v>1800</v>
      </c>
      <c r="U186">
        <f>VLOOKUP(D186,[5]补贴申请表!$D:$I,6,0)</f>
        <v>600.96</v>
      </c>
      <c r="V186">
        <f>VLOOKUP(D186,[5]补贴申请表!$D:$L,7,0)</f>
        <v>300.48</v>
      </c>
      <c r="W186">
        <f>VLOOKUP(D186,[5]补贴申请表!$D:$L,9,0)</f>
        <v>26.29</v>
      </c>
      <c r="X186">
        <f>VLOOKUP(D186,[5]补贴申请表!$D:$L,8,0)</f>
        <v>12.02</v>
      </c>
      <c r="Y186">
        <f>VLOOKUP(D186,[5]补贴申请表!$D:$M,10,0)</f>
        <v>2739.75</v>
      </c>
      <c r="AH186">
        <v>1800</v>
      </c>
      <c r="AI186">
        <v>600.96</v>
      </c>
      <c r="AJ186">
        <v>300.48</v>
      </c>
      <c r="AK186">
        <v>26.29</v>
      </c>
      <c r="AL186">
        <v>12.02</v>
      </c>
      <c r="AM186">
        <f t="shared" si="27"/>
        <v>2739.75</v>
      </c>
      <c r="AO186" t="b">
        <f t="shared" si="28"/>
        <v>1</v>
      </c>
    </row>
    <row r="187" ht="46" hidden="1" customHeight="1" spans="1:41">
      <c r="A187" s="11">
        <v>190</v>
      </c>
      <c r="B187" s="11" t="s">
        <v>479</v>
      </c>
      <c r="C187" s="11" t="s">
        <v>501</v>
      </c>
      <c r="D187" s="76" t="s">
        <v>502</v>
      </c>
      <c r="E187" s="20" t="s">
        <v>161</v>
      </c>
      <c r="F187" s="14">
        <v>1800</v>
      </c>
      <c r="G187" s="14">
        <v>600.96</v>
      </c>
      <c r="H187" s="14">
        <v>300.48</v>
      </c>
      <c r="I187" s="14">
        <v>26.29</v>
      </c>
      <c r="J187" s="14">
        <v>12.02</v>
      </c>
      <c r="K187" s="14">
        <f t="shared" si="26"/>
        <v>2739.75</v>
      </c>
      <c r="L187" s="29"/>
      <c r="N187">
        <f>VLOOKUP(D187,[1]新增!$C:$Q,15,0)</f>
        <v>0</v>
      </c>
      <c r="P187" t="str">
        <f>VLOOKUP(D187,[5]在岗情况统计表!$D:$H,5,0)</f>
        <v>在岗</v>
      </c>
      <c r="T187">
        <f>VLOOKUP(D187,[5]补贴申请表!$D:$H,5,0)</f>
        <v>1800</v>
      </c>
      <c r="U187">
        <f>VLOOKUP(D187,[5]补贴申请表!$D:$I,6,0)</f>
        <v>600.96</v>
      </c>
      <c r="V187">
        <f>VLOOKUP(D187,[5]补贴申请表!$D:$L,7,0)</f>
        <v>300.48</v>
      </c>
      <c r="W187">
        <f>VLOOKUP(D187,[5]补贴申请表!$D:$L,9,0)</f>
        <v>26.29</v>
      </c>
      <c r="X187">
        <f>VLOOKUP(D187,[5]补贴申请表!$D:$L,8,0)</f>
        <v>12.02</v>
      </c>
      <c r="Y187">
        <f>VLOOKUP(D187,[5]补贴申请表!$D:$M,10,0)</f>
        <v>2739.75</v>
      </c>
      <c r="AH187">
        <v>1800</v>
      </c>
      <c r="AI187">
        <v>600.96</v>
      </c>
      <c r="AJ187">
        <v>300.48</v>
      </c>
      <c r="AK187">
        <v>26.29</v>
      </c>
      <c r="AL187">
        <v>12.02</v>
      </c>
      <c r="AM187">
        <f t="shared" si="27"/>
        <v>2739.75</v>
      </c>
      <c r="AO187" t="b">
        <f t="shared" si="28"/>
        <v>1</v>
      </c>
    </row>
    <row r="188" ht="46" hidden="1" customHeight="1" spans="1:41">
      <c r="A188" s="11">
        <v>191</v>
      </c>
      <c r="B188" s="11" t="s">
        <v>479</v>
      </c>
      <c r="C188" s="11" t="s">
        <v>503</v>
      </c>
      <c r="D188" s="76" t="s">
        <v>504</v>
      </c>
      <c r="E188" s="20" t="s">
        <v>161</v>
      </c>
      <c r="F188" s="14">
        <v>1800</v>
      </c>
      <c r="G188" s="14">
        <v>600.96</v>
      </c>
      <c r="H188" s="14">
        <v>300.48</v>
      </c>
      <c r="I188" s="14">
        <v>26.29</v>
      </c>
      <c r="J188" s="14">
        <v>12.02</v>
      </c>
      <c r="K188" s="14">
        <f t="shared" si="26"/>
        <v>2739.75</v>
      </c>
      <c r="L188" s="29"/>
      <c r="N188">
        <f>VLOOKUP(D188,[1]新增!$C:$Q,15,0)</f>
        <v>0</v>
      </c>
      <c r="P188" t="str">
        <f>VLOOKUP(D188,[5]在岗情况统计表!$D:$H,5,0)</f>
        <v>在岗</v>
      </c>
      <c r="T188">
        <f>VLOOKUP(D188,[5]补贴申请表!$D:$H,5,0)</f>
        <v>1800</v>
      </c>
      <c r="U188">
        <f>VLOOKUP(D188,[5]补贴申请表!$D:$I,6,0)</f>
        <v>600.96</v>
      </c>
      <c r="V188">
        <f>VLOOKUP(D188,[5]补贴申请表!$D:$L,7,0)</f>
        <v>300.48</v>
      </c>
      <c r="W188">
        <f>VLOOKUP(D188,[5]补贴申请表!$D:$L,9,0)</f>
        <v>26.29</v>
      </c>
      <c r="X188">
        <f>VLOOKUP(D188,[5]补贴申请表!$D:$L,8,0)</f>
        <v>12.02</v>
      </c>
      <c r="Y188">
        <f>VLOOKUP(D188,[5]补贴申请表!$D:$M,10,0)</f>
        <v>2739.75</v>
      </c>
      <c r="AH188">
        <v>1800</v>
      </c>
      <c r="AI188">
        <v>600.96</v>
      </c>
      <c r="AJ188">
        <v>300.48</v>
      </c>
      <c r="AK188">
        <v>26.29</v>
      </c>
      <c r="AL188">
        <v>12.02</v>
      </c>
      <c r="AM188">
        <f t="shared" si="27"/>
        <v>2739.75</v>
      </c>
      <c r="AO188" t="b">
        <f t="shared" si="28"/>
        <v>1</v>
      </c>
    </row>
    <row r="189" ht="46" hidden="1" customHeight="1" spans="1:41">
      <c r="A189" s="11">
        <v>192</v>
      </c>
      <c r="B189" s="11" t="s">
        <v>479</v>
      </c>
      <c r="C189" s="11" t="s">
        <v>505</v>
      </c>
      <c r="D189" s="76" t="s">
        <v>506</v>
      </c>
      <c r="E189" s="20" t="s">
        <v>161</v>
      </c>
      <c r="F189" s="14">
        <v>1800</v>
      </c>
      <c r="G189" s="14">
        <v>600.96</v>
      </c>
      <c r="H189" s="14">
        <v>300.48</v>
      </c>
      <c r="I189" s="14">
        <v>26.29</v>
      </c>
      <c r="J189" s="14">
        <v>12.02</v>
      </c>
      <c r="K189" s="14">
        <f t="shared" si="26"/>
        <v>2739.75</v>
      </c>
      <c r="L189" s="29"/>
      <c r="N189">
        <f>VLOOKUP(D189,[1]新增!$C:$Q,15,0)</f>
        <v>0</v>
      </c>
      <c r="P189" t="str">
        <f>VLOOKUP(D189,[5]在岗情况统计表!$D:$H,5,0)</f>
        <v>在岗</v>
      </c>
      <c r="T189">
        <f>VLOOKUP(D189,[5]补贴申请表!$D:$H,5,0)</f>
        <v>1800</v>
      </c>
      <c r="U189">
        <f>VLOOKUP(D189,[5]补贴申请表!$D:$I,6,0)</f>
        <v>600.96</v>
      </c>
      <c r="V189">
        <f>VLOOKUP(D189,[5]补贴申请表!$D:$L,7,0)</f>
        <v>300.48</v>
      </c>
      <c r="W189">
        <f>VLOOKUP(D189,[5]补贴申请表!$D:$L,9,0)</f>
        <v>26.29</v>
      </c>
      <c r="X189">
        <f>VLOOKUP(D189,[5]补贴申请表!$D:$L,8,0)</f>
        <v>12.02</v>
      </c>
      <c r="Y189">
        <f>VLOOKUP(D189,[5]补贴申请表!$D:$M,10,0)</f>
        <v>2739.75</v>
      </c>
      <c r="AH189">
        <v>1800</v>
      </c>
      <c r="AI189">
        <v>600.96</v>
      </c>
      <c r="AJ189">
        <v>300.48</v>
      </c>
      <c r="AK189">
        <v>26.29</v>
      </c>
      <c r="AL189">
        <v>12.02</v>
      </c>
      <c r="AM189">
        <f t="shared" si="27"/>
        <v>2739.75</v>
      </c>
      <c r="AO189" t="b">
        <f t="shared" si="28"/>
        <v>1</v>
      </c>
    </row>
    <row r="190" ht="46" hidden="1" customHeight="1" spans="1:41">
      <c r="A190" s="11">
        <v>193</v>
      </c>
      <c r="B190" s="11" t="s">
        <v>479</v>
      </c>
      <c r="C190" s="11" t="s">
        <v>507</v>
      </c>
      <c r="D190" s="76" t="s">
        <v>508</v>
      </c>
      <c r="E190" s="20" t="s">
        <v>161</v>
      </c>
      <c r="F190" s="14">
        <v>1800</v>
      </c>
      <c r="G190" s="14">
        <v>600.96</v>
      </c>
      <c r="H190" s="14">
        <v>300.48</v>
      </c>
      <c r="I190" s="14">
        <v>26.29</v>
      </c>
      <c r="J190" s="14">
        <v>12.02</v>
      </c>
      <c r="K190" s="14">
        <f t="shared" si="26"/>
        <v>2739.75</v>
      </c>
      <c r="L190" s="29"/>
      <c r="N190">
        <f>VLOOKUP(D190,[1]新增!$C:$Q,15,0)</f>
        <v>0</v>
      </c>
      <c r="P190" t="str">
        <f>VLOOKUP(D190,[5]在岗情况统计表!$D:$H,5,0)</f>
        <v>在岗</v>
      </c>
      <c r="T190">
        <f>VLOOKUP(D190,[5]补贴申请表!$D:$H,5,0)</f>
        <v>1800</v>
      </c>
      <c r="U190">
        <f>VLOOKUP(D190,[5]补贴申请表!$D:$I,6,0)</f>
        <v>600.96</v>
      </c>
      <c r="V190">
        <f>VLOOKUP(D190,[5]补贴申请表!$D:$L,7,0)</f>
        <v>300.48</v>
      </c>
      <c r="W190">
        <f>VLOOKUP(D190,[5]补贴申请表!$D:$L,9,0)</f>
        <v>26.29</v>
      </c>
      <c r="X190">
        <f>VLOOKUP(D190,[5]补贴申请表!$D:$L,8,0)</f>
        <v>12.02</v>
      </c>
      <c r="Y190">
        <f>VLOOKUP(D190,[5]补贴申请表!$D:$M,10,0)</f>
        <v>2739.75</v>
      </c>
      <c r="AH190">
        <v>1800</v>
      </c>
      <c r="AI190">
        <v>600.96</v>
      </c>
      <c r="AJ190">
        <v>300.48</v>
      </c>
      <c r="AK190">
        <v>26.29</v>
      </c>
      <c r="AL190">
        <v>12.02</v>
      </c>
      <c r="AM190">
        <f t="shared" si="27"/>
        <v>2739.75</v>
      </c>
      <c r="AO190" t="b">
        <f t="shared" si="28"/>
        <v>1</v>
      </c>
    </row>
    <row r="191" ht="46" hidden="1" customHeight="1" spans="1:41">
      <c r="A191" s="11">
        <v>195</v>
      </c>
      <c r="B191" s="11" t="s">
        <v>479</v>
      </c>
      <c r="C191" s="11" t="s">
        <v>509</v>
      </c>
      <c r="D191" s="76" t="s">
        <v>510</v>
      </c>
      <c r="E191" s="20" t="s">
        <v>161</v>
      </c>
      <c r="F191" s="14">
        <v>1800</v>
      </c>
      <c r="G191" s="14">
        <v>600.96</v>
      </c>
      <c r="H191" s="14">
        <v>300.48</v>
      </c>
      <c r="I191" s="14">
        <v>26.29</v>
      </c>
      <c r="J191" s="14">
        <v>12.02</v>
      </c>
      <c r="K191" s="14">
        <f t="shared" si="26"/>
        <v>2739.75</v>
      </c>
      <c r="L191" s="29"/>
      <c r="N191">
        <f>VLOOKUP(D191,[1]新增!$C:$Q,15,0)</f>
        <v>0</v>
      </c>
      <c r="P191" t="str">
        <f>VLOOKUP(D191,[5]在岗情况统计表!$D:$H,5,0)</f>
        <v>在岗</v>
      </c>
      <c r="T191">
        <f>VLOOKUP(D191,[5]补贴申请表!$D:$H,5,0)</f>
        <v>1800</v>
      </c>
      <c r="U191">
        <f>VLOOKUP(D191,[5]补贴申请表!$D:$I,6,0)</f>
        <v>600.96</v>
      </c>
      <c r="V191">
        <f>VLOOKUP(D191,[5]补贴申请表!$D:$L,7,0)</f>
        <v>300.48</v>
      </c>
      <c r="W191">
        <f>VLOOKUP(D191,[5]补贴申请表!$D:$L,9,0)</f>
        <v>26.29</v>
      </c>
      <c r="X191">
        <f>VLOOKUP(D191,[5]补贴申请表!$D:$L,8,0)</f>
        <v>12.02</v>
      </c>
      <c r="Y191">
        <f>VLOOKUP(D191,[5]补贴申请表!$D:$M,10,0)</f>
        <v>2739.75</v>
      </c>
      <c r="AH191">
        <v>1800</v>
      </c>
      <c r="AI191">
        <v>600.96</v>
      </c>
      <c r="AJ191">
        <v>300.48</v>
      </c>
      <c r="AK191">
        <v>26.29</v>
      </c>
      <c r="AL191">
        <v>12.02</v>
      </c>
      <c r="AM191">
        <f t="shared" si="27"/>
        <v>2739.75</v>
      </c>
      <c r="AO191" t="b">
        <f t="shared" si="28"/>
        <v>1</v>
      </c>
    </row>
    <row r="192" ht="46" hidden="1" customHeight="1" spans="1:41">
      <c r="A192" s="11">
        <v>196</v>
      </c>
      <c r="B192" s="11" t="s">
        <v>479</v>
      </c>
      <c r="C192" s="11" t="s">
        <v>511</v>
      </c>
      <c r="D192" s="11" t="s">
        <v>512</v>
      </c>
      <c r="E192" s="20" t="s">
        <v>161</v>
      </c>
      <c r="F192" s="14">
        <v>1800</v>
      </c>
      <c r="G192" s="14">
        <v>600.96</v>
      </c>
      <c r="H192" s="14">
        <v>300.48</v>
      </c>
      <c r="I192" s="14">
        <v>26.29</v>
      </c>
      <c r="J192" s="14">
        <v>12.02</v>
      </c>
      <c r="K192" s="14">
        <f t="shared" si="26"/>
        <v>2739.75</v>
      </c>
      <c r="L192" s="29"/>
      <c r="N192">
        <f>VLOOKUP(D192,[1]新增!$C:$Q,15,0)</f>
        <v>0</v>
      </c>
      <c r="P192" t="str">
        <f>VLOOKUP(D192,[5]在岗情况统计表!$D:$H,5,0)</f>
        <v>在岗</v>
      </c>
      <c r="T192">
        <f>VLOOKUP(D192,[5]补贴申请表!$D:$H,5,0)</f>
        <v>1800</v>
      </c>
      <c r="U192">
        <f>VLOOKUP(D192,[5]补贴申请表!$D:$I,6,0)</f>
        <v>600.96</v>
      </c>
      <c r="V192">
        <f>VLOOKUP(D192,[5]补贴申请表!$D:$L,7,0)</f>
        <v>300.48</v>
      </c>
      <c r="W192">
        <f>VLOOKUP(D192,[5]补贴申请表!$D:$L,9,0)</f>
        <v>26.29</v>
      </c>
      <c r="X192">
        <f>VLOOKUP(D192,[5]补贴申请表!$D:$L,8,0)</f>
        <v>12.02</v>
      </c>
      <c r="Y192">
        <f>VLOOKUP(D192,[5]补贴申请表!$D:$M,10,0)</f>
        <v>2739.75</v>
      </c>
      <c r="AH192">
        <v>1800</v>
      </c>
      <c r="AI192">
        <v>600.96</v>
      </c>
      <c r="AJ192">
        <v>300.48</v>
      </c>
      <c r="AK192">
        <v>26.29</v>
      </c>
      <c r="AL192">
        <v>12.02</v>
      </c>
      <c r="AM192">
        <f t="shared" si="27"/>
        <v>2739.75</v>
      </c>
      <c r="AO192" t="b">
        <f t="shared" si="28"/>
        <v>1</v>
      </c>
    </row>
    <row r="193" ht="46" hidden="1" customHeight="1" spans="1:41">
      <c r="A193" s="11">
        <v>197</v>
      </c>
      <c r="B193" s="11" t="s">
        <v>479</v>
      </c>
      <c r="C193" s="47" t="s">
        <v>513</v>
      </c>
      <c r="D193" s="76" t="s">
        <v>514</v>
      </c>
      <c r="E193" s="20" t="s">
        <v>120</v>
      </c>
      <c r="F193" s="14">
        <v>1800</v>
      </c>
      <c r="G193" s="14">
        <v>600.96</v>
      </c>
      <c r="H193" s="14">
        <v>300.48</v>
      </c>
      <c r="I193" s="14">
        <v>26.29</v>
      </c>
      <c r="J193" s="14">
        <v>12.02</v>
      </c>
      <c r="K193" s="14">
        <f t="shared" si="26"/>
        <v>2739.75</v>
      </c>
      <c r="L193" s="29"/>
      <c r="N193">
        <v>0</v>
      </c>
      <c r="P193" t="s">
        <v>515</v>
      </c>
      <c r="T193">
        <v>1800</v>
      </c>
      <c r="U193">
        <v>600.96</v>
      </c>
      <c r="V193">
        <v>300.48</v>
      </c>
      <c r="W193">
        <v>26.29</v>
      </c>
      <c r="X193">
        <v>12.02</v>
      </c>
      <c r="Y193">
        <v>2739.75</v>
      </c>
      <c r="AH193">
        <v>1800</v>
      </c>
      <c r="AI193">
        <v>600.96</v>
      </c>
      <c r="AJ193">
        <v>300.48</v>
      </c>
      <c r="AK193">
        <v>26.29</v>
      </c>
      <c r="AL193">
        <v>12.02</v>
      </c>
      <c r="AM193">
        <f t="shared" si="27"/>
        <v>2739.75</v>
      </c>
      <c r="AO193" t="b">
        <f t="shared" si="28"/>
        <v>1</v>
      </c>
    </row>
    <row r="194" ht="46" customHeight="1" spans="1:41">
      <c r="A194" s="11">
        <v>198</v>
      </c>
      <c r="B194" s="47" t="s">
        <v>11</v>
      </c>
      <c r="C194" s="48" t="s">
        <v>31</v>
      </c>
      <c r="D194" s="74" t="s">
        <v>32</v>
      </c>
      <c r="E194" s="50" t="s">
        <v>33</v>
      </c>
      <c r="F194" s="51">
        <v>3600</v>
      </c>
      <c r="G194" s="51">
        <v>1201.92</v>
      </c>
      <c r="H194" s="51">
        <v>600.96</v>
      </c>
      <c r="I194" s="51">
        <v>52.58</v>
      </c>
      <c r="J194" s="51">
        <v>39.06</v>
      </c>
      <c r="K194" s="51">
        <v>5494.52</v>
      </c>
      <c r="L194" s="29"/>
      <c r="N194">
        <f>VLOOKUP(D194,[1]新增!$C:$Q,15,0)</f>
        <v>0</v>
      </c>
      <c r="Q194" t="str">
        <f>VLOOKUP(D194,[10]Sheet1!$D:$I,6,0)</f>
        <v>在岗</v>
      </c>
      <c r="R194" t="str">
        <f>VLOOKUP(D194,[12]Sheet1!$D:$J,7,0)</f>
        <v>在岗</v>
      </c>
      <c r="T194">
        <f>VLOOKUP(D194,[11]Sheet1!$D:$H,5,0)</f>
        <v>1800</v>
      </c>
      <c r="U194">
        <f>VLOOKUP(D194,[11]Sheet1!$D:$I,6,0)</f>
        <v>600.96</v>
      </c>
      <c r="V194">
        <f>VLOOKUP(D194,[11]Sheet1!$D:$J,7,0)</f>
        <v>300.48</v>
      </c>
      <c r="W194">
        <f>VLOOKUP(D194,[11]Sheet1!$D:$L,9,0)</f>
        <v>26.29</v>
      </c>
      <c r="X194">
        <f>VLOOKUP(D194,[11]Sheet1!$D:$K,8,0)</f>
        <v>12.02</v>
      </c>
      <c r="Y194">
        <f>VLOOKUP(D194,[11]Sheet1!$D:$M,10,0)</f>
        <v>2739.75</v>
      </c>
      <c r="AA194">
        <f>VLOOKUP(D194,[13]Sheet1!$D:$H,5,0)</f>
        <v>1800</v>
      </c>
      <c r="AB194">
        <f>VLOOKUP(D194,[13]Sheet1!$D:$I,6,0)</f>
        <v>600.96</v>
      </c>
      <c r="AC194">
        <f>VLOOKUP(D194,[13]Sheet1!$D:$J,7,0)</f>
        <v>300.48</v>
      </c>
      <c r="AD194">
        <f>VLOOKUP(D194,[13]Sheet1!$D:$L,9,0)</f>
        <v>26.29</v>
      </c>
      <c r="AE194">
        <f>VLOOKUP(D194,[13]Sheet1!$D:$K,8,0)</f>
        <v>27.04</v>
      </c>
      <c r="AF194">
        <f>VLOOKUP(D194,[13]Sheet1!$D:$M,10,0)</f>
        <v>2754.77</v>
      </c>
      <c r="AG194">
        <f>Y194+AF194</f>
        <v>5494.52</v>
      </c>
      <c r="AH194">
        <v>3600</v>
      </c>
      <c r="AI194">
        <v>1201.92</v>
      </c>
      <c r="AJ194">
        <v>600.96</v>
      </c>
      <c r="AK194">
        <v>52.58</v>
      </c>
      <c r="AL194">
        <v>39.06</v>
      </c>
      <c r="AM194">
        <f>SUM(AH194:AL194)</f>
        <v>5494.52</v>
      </c>
      <c r="AO194" t="b">
        <f>AG194=AM194</f>
        <v>1</v>
      </c>
    </row>
    <row r="195" ht="46" hidden="1" customHeight="1" spans="1:24">
      <c r="A195" s="11">
        <v>199</v>
      </c>
      <c r="B195" s="47" t="s">
        <v>11</v>
      </c>
      <c r="C195" s="48" t="s">
        <v>516</v>
      </c>
      <c r="D195" s="74" t="s">
        <v>517</v>
      </c>
      <c r="E195" s="50" t="s">
        <v>33</v>
      </c>
      <c r="F195"/>
      <c r="G195"/>
      <c r="H195"/>
      <c r="I195"/>
      <c r="J195"/>
      <c r="K195"/>
      <c r="L195" s="29"/>
      <c r="N195">
        <f>VLOOKUP(D195,[1]新增!$C:$Q,15,0)</f>
        <v>20250217</v>
      </c>
      <c r="P195" t="e">
        <f>VLOOKUP(D195,[3]Sheet1!$D:$H,5,0)</f>
        <v>#N/A</v>
      </c>
      <c r="T195" t="e">
        <f>VLOOKUP(D195,[4]Sheet1!$D:$H,5,0)</f>
        <v>#N/A</v>
      </c>
      <c r="U195" t="e">
        <f>VLOOKUP(D195,[4]Sheet1!$D:$I,6,0)</f>
        <v>#N/A</v>
      </c>
      <c r="V195" t="e">
        <f>VLOOKUP(D195,[4]Sheet1!$D:$J,7,0)</f>
        <v>#N/A</v>
      </c>
      <c r="W195" t="e">
        <f>VLOOKUP(D195,[4]Sheet1!$D:$L,9,0)</f>
        <v>#N/A</v>
      </c>
      <c r="X195" t="e">
        <f>VLOOKUP(D195,[4]Sheet1!$D:$L,8,0)</f>
        <v>#N/A</v>
      </c>
    </row>
    <row r="196" ht="46" customHeight="1" spans="1:41">
      <c r="A196" s="11">
        <v>200</v>
      </c>
      <c r="B196" s="47" t="s">
        <v>11</v>
      </c>
      <c r="C196" s="48" t="s">
        <v>34</v>
      </c>
      <c r="D196" s="74" t="s">
        <v>35</v>
      </c>
      <c r="E196" s="50" t="s">
        <v>33</v>
      </c>
      <c r="F196" s="51">
        <v>3600</v>
      </c>
      <c r="G196" s="51">
        <v>1201.92</v>
      </c>
      <c r="H196" s="51">
        <v>600.96</v>
      </c>
      <c r="I196" s="51">
        <v>52.58</v>
      </c>
      <c r="J196" s="51">
        <v>39.06</v>
      </c>
      <c r="K196" s="51">
        <v>5494.52</v>
      </c>
      <c r="L196" s="29"/>
      <c r="N196">
        <f>VLOOKUP(D196,[1]新增!$C:$Q,15,0)</f>
        <v>0</v>
      </c>
      <c r="Q196" t="str">
        <f>VLOOKUP(D196,[10]Sheet1!$D:$I,6,0)</f>
        <v>在岗</v>
      </c>
      <c r="R196" t="str">
        <f>VLOOKUP(D196,[12]Sheet1!$D:$J,7,0)</f>
        <v>在岗</v>
      </c>
      <c r="T196">
        <f>VLOOKUP(D196,[11]Sheet1!$D:$H,5,0)</f>
        <v>1800</v>
      </c>
      <c r="U196">
        <f>VLOOKUP(D196,[11]Sheet1!$D:$I,6,0)</f>
        <v>600.96</v>
      </c>
      <c r="V196">
        <f>VLOOKUP(D196,[11]Sheet1!$D:$J,7,0)</f>
        <v>300.48</v>
      </c>
      <c r="W196">
        <f>VLOOKUP(D196,[11]Sheet1!$D:$L,9,0)</f>
        <v>26.29</v>
      </c>
      <c r="X196">
        <f>VLOOKUP(D196,[11]Sheet1!$D:$K,8,0)</f>
        <v>12.02</v>
      </c>
      <c r="Y196">
        <f>VLOOKUP(D196,[11]Sheet1!$D:$M,10,0)</f>
        <v>2739.75</v>
      </c>
      <c r="AA196">
        <f>VLOOKUP(D196,[13]Sheet1!$D:$H,5,0)</f>
        <v>1800</v>
      </c>
      <c r="AB196">
        <f>VLOOKUP(D196,[13]Sheet1!$D:$I,6,0)</f>
        <v>600.96</v>
      </c>
      <c r="AC196">
        <f>VLOOKUP(D196,[13]Sheet1!$D:$J,7,0)</f>
        <v>300.48</v>
      </c>
      <c r="AD196">
        <f>VLOOKUP(D196,[13]Sheet1!$D:$L,9,0)</f>
        <v>26.29</v>
      </c>
      <c r="AE196">
        <f>VLOOKUP(D196,[13]Sheet1!$D:$K,8,0)</f>
        <v>27.04</v>
      </c>
      <c r="AF196">
        <f>VLOOKUP(D196,[13]Sheet1!$D:$M,10,0)</f>
        <v>2754.77</v>
      </c>
      <c r="AG196">
        <f t="shared" ref="AG196:AG219" si="29">Y196+AF196</f>
        <v>5494.52</v>
      </c>
      <c r="AH196">
        <v>3600</v>
      </c>
      <c r="AI196">
        <v>1201.92</v>
      </c>
      <c r="AJ196">
        <v>600.96</v>
      </c>
      <c r="AK196">
        <v>52.58</v>
      </c>
      <c r="AL196">
        <v>39.06</v>
      </c>
      <c r="AM196">
        <f t="shared" ref="AM196:AM219" si="30">SUM(AH196:AL196)</f>
        <v>5494.52</v>
      </c>
      <c r="AO196" t="b">
        <f t="shared" ref="AO196:AO219" si="31">AG196=AM196</f>
        <v>1</v>
      </c>
    </row>
    <row r="197" ht="46" customHeight="1" spans="1:41">
      <c r="A197" s="11">
        <v>201</v>
      </c>
      <c r="B197" s="47" t="s">
        <v>11</v>
      </c>
      <c r="C197" s="48" t="s">
        <v>36</v>
      </c>
      <c r="D197" s="74" t="s">
        <v>37</v>
      </c>
      <c r="E197" s="50" t="s">
        <v>33</v>
      </c>
      <c r="F197" s="51">
        <v>3600</v>
      </c>
      <c r="G197" s="51">
        <v>1201.92</v>
      </c>
      <c r="H197" s="51">
        <v>600.96</v>
      </c>
      <c r="I197" s="51">
        <v>52.58</v>
      </c>
      <c r="J197" s="51">
        <v>39.06</v>
      </c>
      <c r="K197" s="51">
        <v>5494.52</v>
      </c>
      <c r="L197" s="29"/>
      <c r="N197">
        <f>VLOOKUP(D197,[1]新增!$C:$Q,15,0)</f>
        <v>0</v>
      </c>
      <c r="Q197" t="str">
        <f>VLOOKUP(D197,[10]Sheet1!$D:$I,6,0)</f>
        <v>在岗</v>
      </c>
      <c r="R197" t="str">
        <f>VLOOKUP(D197,[12]Sheet1!$D:$J,7,0)</f>
        <v>在岗</v>
      </c>
      <c r="T197">
        <f>VLOOKUP(D197,[11]Sheet1!$D:$H,5,0)</f>
        <v>1800</v>
      </c>
      <c r="U197">
        <f>VLOOKUP(D197,[11]Sheet1!$D:$I,6,0)</f>
        <v>600.96</v>
      </c>
      <c r="V197">
        <f>VLOOKUP(D197,[11]Sheet1!$D:$J,7,0)</f>
        <v>300.48</v>
      </c>
      <c r="W197">
        <f>VLOOKUP(D197,[11]Sheet1!$D:$L,9,0)</f>
        <v>26.29</v>
      </c>
      <c r="X197">
        <f>VLOOKUP(D197,[11]Sheet1!$D:$K,8,0)</f>
        <v>12.02</v>
      </c>
      <c r="Y197">
        <f>VLOOKUP(D197,[11]Sheet1!$D:$M,10,0)</f>
        <v>2739.75</v>
      </c>
      <c r="AA197">
        <f>VLOOKUP(D197,[13]Sheet1!$D:$H,5,0)</f>
        <v>1800</v>
      </c>
      <c r="AB197">
        <f>VLOOKUP(D197,[13]Sheet1!$D:$I,6,0)</f>
        <v>600.96</v>
      </c>
      <c r="AC197">
        <f>VLOOKUP(D197,[13]Sheet1!$D:$J,7,0)</f>
        <v>300.48</v>
      </c>
      <c r="AD197">
        <f>VLOOKUP(D197,[13]Sheet1!$D:$L,9,0)</f>
        <v>26.29</v>
      </c>
      <c r="AE197">
        <f>VLOOKUP(D197,[13]Sheet1!$D:$K,8,0)</f>
        <v>27.04</v>
      </c>
      <c r="AF197">
        <f>VLOOKUP(D197,[13]Sheet1!$D:$M,10,0)</f>
        <v>2754.77</v>
      </c>
      <c r="AG197">
        <f t="shared" si="29"/>
        <v>5494.52</v>
      </c>
      <c r="AH197">
        <v>3600</v>
      </c>
      <c r="AI197">
        <v>1201.92</v>
      </c>
      <c r="AJ197">
        <v>600.96</v>
      </c>
      <c r="AK197">
        <v>52.58</v>
      </c>
      <c r="AL197">
        <v>39.06</v>
      </c>
      <c r="AM197">
        <f t="shared" si="30"/>
        <v>5494.52</v>
      </c>
      <c r="AO197" t="b">
        <f t="shared" si="31"/>
        <v>1</v>
      </c>
    </row>
    <row r="198" ht="46" customHeight="1" spans="1:41">
      <c r="A198" s="11">
        <v>202</v>
      </c>
      <c r="B198" s="47" t="s">
        <v>11</v>
      </c>
      <c r="C198" s="48" t="s">
        <v>38</v>
      </c>
      <c r="D198" s="74" t="s">
        <v>39</v>
      </c>
      <c r="E198" s="50" t="s">
        <v>33</v>
      </c>
      <c r="F198" s="51">
        <v>3600</v>
      </c>
      <c r="G198" s="51">
        <v>1201.92</v>
      </c>
      <c r="H198" s="51">
        <v>600.96</v>
      </c>
      <c r="I198" s="51">
        <v>52.58</v>
      </c>
      <c r="J198" s="51">
        <v>39.06</v>
      </c>
      <c r="K198" s="51">
        <v>5494.52</v>
      </c>
      <c r="L198" s="29"/>
      <c r="N198">
        <f>VLOOKUP(D198,[1]新增!$C:$Q,15,0)</f>
        <v>0</v>
      </c>
      <c r="Q198" t="str">
        <f>VLOOKUP(D198,[10]Sheet1!$D:$I,6,0)</f>
        <v>在岗</v>
      </c>
      <c r="R198" t="str">
        <f>VLOOKUP(D198,[12]Sheet1!$D:$J,7,0)</f>
        <v>在岗</v>
      </c>
      <c r="T198">
        <f>VLOOKUP(D198,[11]Sheet1!$D:$H,5,0)</f>
        <v>1800</v>
      </c>
      <c r="U198">
        <f>VLOOKUP(D198,[11]Sheet1!$D:$I,6,0)</f>
        <v>600.96</v>
      </c>
      <c r="V198">
        <f>VLOOKUP(D198,[11]Sheet1!$D:$J,7,0)</f>
        <v>300.48</v>
      </c>
      <c r="W198">
        <f>VLOOKUP(D198,[11]Sheet1!$D:$L,9,0)</f>
        <v>26.29</v>
      </c>
      <c r="X198">
        <f>VLOOKUP(D198,[11]Sheet1!$D:$K,8,0)</f>
        <v>12.02</v>
      </c>
      <c r="Y198">
        <f>VLOOKUP(D198,[11]Sheet1!$D:$M,10,0)</f>
        <v>2739.75</v>
      </c>
      <c r="AA198">
        <f>VLOOKUP(D198,[13]Sheet1!$D:$H,5,0)</f>
        <v>1800</v>
      </c>
      <c r="AB198">
        <f>VLOOKUP(D198,[13]Sheet1!$D:$I,6,0)</f>
        <v>600.96</v>
      </c>
      <c r="AC198">
        <f>VLOOKUP(D198,[13]Sheet1!$D:$J,7,0)</f>
        <v>300.48</v>
      </c>
      <c r="AD198">
        <f>VLOOKUP(D198,[13]Sheet1!$D:$L,9,0)</f>
        <v>26.29</v>
      </c>
      <c r="AE198">
        <f>VLOOKUP(D198,[13]Sheet1!$D:$K,8,0)</f>
        <v>27.04</v>
      </c>
      <c r="AF198">
        <f>VLOOKUP(D198,[13]Sheet1!$D:$M,10,0)</f>
        <v>2754.77</v>
      </c>
      <c r="AG198">
        <f t="shared" si="29"/>
        <v>5494.52</v>
      </c>
      <c r="AH198">
        <v>3600</v>
      </c>
      <c r="AI198">
        <v>1201.92</v>
      </c>
      <c r="AJ198">
        <v>600.96</v>
      </c>
      <c r="AK198">
        <v>52.58</v>
      </c>
      <c r="AL198">
        <v>39.06</v>
      </c>
      <c r="AM198">
        <f t="shared" si="30"/>
        <v>5494.52</v>
      </c>
      <c r="AO198" t="b">
        <f t="shared" si="31"/>
        <v>1</v>
      </c>
    </row>
    <row r="199" ht="46" customHeight="1" spans="1:41">
      <c r="A199" s="11">
        <v>203</v>
      </c>
      <c r="B199" s="47" t="s">
        <v>11</v>
      </c>
      <c r="C199" s="48" t="s">
        <v>40</v>
      </c>
      <c r="D199" s="74" t="s">
        <v>41</v>
      </c>
      <c r="E199" s="50" t="s">
        <v>33</v>
      </c>
      <c r="F199" s="51">
        <v>3600</v>
      </c>
      <c r="G199" s="51">
        <v>1201.92</v>
      </c>
      <c r="H199" s="51">
        <v>600.96</v>
      </c>
      <c r="I199" s="51">
        <v>52.58</v>
      </c>
      <c r="J199" s="51">
        <v>39.06</v>
      </c>
      <c r="K199" s="51">
        <v>5494.52</v>
      </c>
      <c r="L199" s="29"/>
      <c r="N199">
        <v>0</v>
      </c>
      <c r="Q199" t="str">
        <f>VLOOKUP(D199,[10]Sheet1!$D:$I,6,0)</f>
        <v>在岗</v>
      </c>
      <c r="R199" t="s">
        <v>515</v>
      </c>
      <c r="T199">
        <f>VLOOKUP(D199,[11]Sheet1!$D:$H,5,0)</f>
        <v>1800</v>
      </c>
      <c r="U199">
        <f>VLOOKUP(D199,[11]Sheet1!$D:$I,6,0)</f>
        <v>600.96</v>
      </c>
      <c r="V199">
        <f>VLOOKUP(D199,[11]Sheet1!$D:$J,7,0)</f>
        <v>300.48</v>
      </c>
      <c r="W199">
        <f>VLOOKUP(D199,[11]Sheet1!$D:$L,9,0)</f>
        <v>26.29</v>
      </c>
      <c r="X199">
        <f>VLOOKUP(D199,[11]Sheet1!$D:$K,8,0)</f>
        <v>12.02</v>
      </c>
      <c r="Y199">
        <f>VLOOKUP(D199,[11]Sheet1!$D:$M,10,0)</f>
        <v>2739.75</v>
      </c>
      <c r="AA199">
        <f>VLOOKUP(D199,[13]Sheet1!$D:$H,5,0)</f>
        <v>1800</v>
      </c>
      <c r="AB199">
        <f>VLOOKUP(D199,[13]Sheet1!$D:$I,6,0)</f>
        <v>600.96</v>
      </c>
      <c r="AC199">
        <f>VLOOKUP(D199,[13]Sheet1!$D:$J,7,0)</f>
        <v>300.48</v>
      </c>
      <c r="AD199">
        <f>VLOOKUP(D199,[13]Sheet1!$D:$L,9,0)</f>
        <v>26.29</v>
      </c>
      <c r="AE199">
        <f>VLOOKUP(D199,[13]Sheet1!$D:$K,8,0)</f>
        <v>27.04</v>
      </c>
      <c r="AF199">
        <f>VLOOKUP(D199,[13]Sheet1!$D:$M,10,0)</f>
        <v>2754.77</v>
      </c>
      <c r="AG199">
        <f t="shared" si="29"/>
        <v>5494.52</v>
      </c>
      <c r="AH199">
        <v>3600</v>
      </c>
      <c r="AI199">
        <v>1201.92</v>
      </c>
      <c r="AJ199">
        <v>600.96</v>
      </c>
      <c r="AK199">
        <v>52.58</v>
      </c>
      <c r="AL199">
        <v>39.06</v>
      </c>
      <c r="AM199">
        <f t="shared" si="30"/>
        <v>5494.52</v>
      </c>
      <c r="AO199" t="b">
        <f t="shared" si="31"/>
        <v>1</v>
      </c>
    </row>
    <row r="200" ht="46" customHeight="1" spans="1:41">
      <c r="A200" s="11">
        <v>204</v>
      </c>
      <c r="B200" s="47" t="s">
        <v>11</v>
      </c>
      <c r="C200" s="48" t="s">
        <v>42</v>
      </c>
      <c r="D200" s="49" t="s">
        <v>43</v>
      </c>
      <c r="E200" s="50" t="s">
        <v>33</v>
      </c>
      <c r="F200" s="51">
        <v>3600</v>
      </c>
      <c r="G200" s="51">
        <v>1201.92</v>
      </c>
      <c r="H200" s="51">
        <v>600.96</v>
      </c>
      <c r="I200" s="51">
        <v>52.58</v>
      </c>
      <c r="J200" s="51">
        <v>39.06</v>
      </c>
      <c r="K200" s="51">
        <v>5494.52</v>
      </c>
      <c r="L200" s="29"/>
      <c r="N200">
        <v>0</v>
      </c>
      <c r="Q200" t="str">
        <f>VLOOKUP(D200,[10]Sheet1!$D:$I,6,0)</f>
        <v>在岗</v>
      </c>
      <c r="R200" t="str">
        <f>VLOOKUP(D200,[12]Sheet1!$D:$J,7,0)</f>
        <v>在岗</v>
      </c>
      <c r="T200">
        <f>VLOOKUP(D200,[11]Sheet1!$D:$H,5,0)</f>
        <v>1800</v>
      </c>
      <c r="U200">
        <f>VLOOKUP(D200,[11]Sheet1!$D:$I,6,0)</f>
        <v>600.96</v>
      </c>
      <c r="V200">
        <f>VLOOKUP(D200,[11]Sheet1!$D:$J,7,0)</f>
        <v>300.48</v>
      </c>
      <c r="W200">
        <f>VLOOKUP(D200,[11]Sheet1!$D:$L,9,0)</f>
        <v>26.29</v>
      </c>
      <c r="X200">
        <f>VLOOKUP(D200,[11]Sheet1!$D:$K,8,0)</f>
        <v>12.02</v>
      </c>
      <c r="Y200">
        <f>VLOOKUP(D200,[11]Sheet1!$D:$M,10,0)</f>
        <v>2739.75</v>
      </c>
      <c r="AA200">
        <f>VLOOKUP(D200,[13]Sheet1!$D:$H,5,0)</f>
        <v>1800</v>
      </c>
      <c r="AB200">
        <f>VLOOKUP(D200,[13]Sheet1!$D:$I,6,0)</f>
        <v>600.96</v>
      </c>
      <c r="AC200">
        <f>VLOOKUP(D200,[13]Sheet1!$D:$J,7,0)</f>
        <v>300.48</v>
      </c>
      <c r="AD200">
        <f>VLOOKUP(D200,[13]Sheet1!$D:$L,9,0)</f>
        <v>26.29</v>
      </c>
      <c r="AE200">
        <f>VLOOKUP(D200,[13]Sheet1!$D:$K,8,0)</f>
        <v>27.04</v>
      </c>
      <c r="AF200">
        <f>VLOOKUP(D200,[13]Sheet1!$D:$M,10,0)</f>
        <v>2754.77</v>
      </c>
      <c r="AG200">
        <f t="shared" si="29"/>
        <v>5494.52</v>
      </c>
      <c r="AH200">
        <v>3600</v>
      </c>
      <c r="AI200">
        <v>1201.92</v>
      </c>
      <c r="AJ200">
        <v>600.96</v>
      </c>
      <c r="AK200">
        <v>52.58</v>
      </c>
      <c r="AL200">
        <v>39.06</v>
      </c>
      <c r="AM200">
        <f t="shared" si="30"/>
        <v>5494.52</v>
      </c>
      <c r="AO200" t="b">
        <f t="shared" si="31"/>
        <v>1</v>
      </c>
    </row>
    <row r="201" ht="46" customHeight="1" spans="1:41">
      <c r="A201" s="11">
        <v>205</v>
      </c>
      <c r="B201" s="47" t="s">
        <v>11</v>
      </c>
      <c r="C201" s="48" t="s">
        <v>44</v>
      </c>
      <c r="D201" s="49" t="s">
        <v>45</v>
      </c>
      <c r="E201" s="50" t="s">
        <v>33</v>
      </c>
      <c r="F201" s="51">
        <v>3600</v>
      </c>
      <c r="G201" s="51">
        <v>1201.92</v>
      </c>
      <c r="H201" s="51">
        <v>600.96</v>
      </c>
      <c r="I201" s="51">
        <v>52.58</v>
      </c>
      <c r="J201" s="51">
        <v>39.06</v>
      </c>
      <c r="K201" s="51">
        <v>5494.52</v>
      </c>
      <c r="L201" s="29"/>
      <c r="N201">
        <f>VLOOKUP(D201,[1]新增!$C:$Q,15,0)</f>
        <v>0</v>
      </c>
      <c r="Q201" t="str">
        <f>VLOOKUP(D201,[10]Sheet1!$D:$I,6,0)</f>
        <v>在岗</v>
      </c>
      <c r="R201" t="str">
        <f>VLOOKUP(D201,[12]Sheet1!$D:$J,7,0)</f>
        <v>在岗</v>
      </c>
      <c r="T201">
        <f>VLOOKUP(D201,[11]Sheet1!$D:$H,5,0)</f>
        <v>1800</v>
      </c>
      <c r="U201">
        <f>VLOOKUP(D201,[11]Sheet1!$D:$I,6,0)</f>
        <v>600.96</v>
      </c>
      <c r="V201">
        <f>VLOOKUP(D201,[11]Sheet1!$D:$J,7,0)</f>
        <v>300.48</v>
      </c>
      <c r="W201">
        <f>VLOOKUP(D201,[11]Sheet1!$D:$L,9,0)</f>
        <v>26.29</v>
      </c>
      <c r="X201">
        <f>VLOOKUP(D201,[11]Sheet1!$D:$K,8,0)</f>
        <v>12.02</v>
      </c>
      <c r="Y201">
        <f>VLOOKUP(D201,[11]Sheet1!$D:$M,10,0)</f>
        <v>2739.75</v>
      </c>
      <c r="AA201">
        <f>VLOOKUP(D201,[13]Sheet1!$D:$H,5,0)</f>
        <v>1800</v>
      </c>
      <c r="AB201">
        <f>VLOOKUP(D201,[13]Sheet1!$D:$I,6,0)</f>
        <v>600.96</v>
      </c>
      <c r="AC201">
        <f>VLOOKUP(D201,[13]Sheet1!$D:$J,7,0)</f>
        <v>300.48</v>
      </c>
      <c r="AD201">
        <f>VLOOKUP(D201,[13]Sheet1!$D:$L,9,0)</f>
        <v>26.29</v>
      </c>
      <c r="AE201">
        <f>VLOOKUP(D201,[13]Sheet1!$D:$K,8,0)</f>
        <v>27.04</v>
      </c>
      <c r="AF201">
        <f>VLOOKUP(D201,[13]Sheet1!$D:$M,10,0)</f>
        <v>2754.77</v>
      </c>
      <c r="AG201">
        <f t="shared" si="29"/>
        <v>5494.52</v>
      </c>
      <c r="AH201">
        <v>3600</v>
      </c>
      <c r="AI201">
        <v>1201.92</v>
      </c>
      <c r="AJ201">
        <v>600.96</v>
      </c>
      <c r="AK201">
        <v>52.58</v>
      </c>
      <c r="AL201">
        <v>39.06</v>
      </c>
      <c r="AM201">
        <f t="shared" si="30"/>
        <v>5494.52</v>
      </c>
      <c r="AO201" t="b">
        <f t="shared" si="31"/>
        <v>1</v>
      </c>
    </row>
    <row r="202" ht="46" customHeight="1" spans="1:41">
      <c r="A202" s="11">
        <v>206</v>
      </c>
      <c r="B202" s="47" t="s">
        <v>11</v>
      </c>
      <c r="C202" s="48" t="s">
        <v>46</v>
      </c>
      <c r="D202" s="49" t="s">
        <v>47</v>
      </c>
      <c r="E202" s="50" t="s">
        <v>33</v>
      </c>
      <c r="F202" s="51">
        <v>3600</v>
      </c>
      <c r="G202" s="51">
        <v>1201.92</v>
      </c>
      <c r="H202" s="51">
        <v>600.96</v>
      </c>
      <c r="I202" s="51">
        <v>52.58</v>
      </c>
      <c r="J202" s="51">
        <v>39.06</v>
      </c>
      <c r="K202" s="51">
        <v>5494.52</v>
      </c>
      <c r="L202" s="29"/>
      <c r="N202">
        <f>VLOOKUP(D202,[1]新增!$C:$Q,15,0)</f>
        <v>0</v>
      </c>
      <c r="Q202" t="str">
        <f>VLOOKUP(D202,[10]Sheet1!$D:$I,6,0)</f>
        <v>在岗</v>
      </c>
      <c r="R202" t="str">
        <f>VLOOKUP(D202,[12]Sheet1!$D:$J,7,0)</f>
        <v>在岗</v>
      </c>
      <c r="T202">
        <f>VLOOKUP(D202,[11]Sheet1!$D:$H,5,0)</f>
        <v>1800</v>
      </c>
      <c r="U202">
        <f>VLOOKUP(D202,[11]Sheet1!$D:$I,6,0)</f>
        <v>600.96</v>
      </c>
      <c r="V202">
        <f>VLOOKUP(D202,[11]Sheet1!$D:$J,7,0)</f>
        <v>300.48</v>
      </c>
      <c r="W202">
        <f>VLOOKUP(D202,[11]Sheet1!$D:$L,9,0)</f>
        <v>26.29</v>
      </c>
      <c r="X202">
        <f>VLOOKUP(D202,[11]Sheet1!$D:$K,8,0)</f>
        <v>12.02</v>
      </c>
      <c r="Y202">
        <f>VLOOKUP(D202,[11]Sheet1!$D:$M,10,0)</f>
        <v>2739.75</v>
      </c>
      <c r="AA202">
        <f>VLOOKUP(D202,[13]Sheet1!$D:$H,5,0)</f>
        <v>1800</v>
      </c>
      <c r="AB202">
        <f>VLOOKUP(D202,[13]Sheet1!$D:$I,6,0)</f>
        <v>600.96</v>
      </c>
      <c r="AC202">
        <f>VLOOKUP(D202,[13]Sheet1!$D:$J,7,0)</f>
        <v>300.48</v>
      </c>
      <c r="AD202">
        <f>VLOOKUP(D202,[13]Sheet1!$D:$L,9,0)</f>
        <v>26.29</v>
      </c>
      <c r="AE202">
        <f>VLOOKUP(D202,[13]Sheet1!$D:$K,8,0)</f>
        <v>27.04</v>
      </c>
      <c r="AF202">
        <f>VLOOKUP(D202,[13]Sheet1!$D:$M,10,0)</f>
        <v>2754.77</v>
      </c>
      <c r="AG202">
        <f t="shared" si="29"/>
        <v>5494.52</v>
      </c>
      <c r="AH202">
        <v>3600</v>
      </c>
      <c r="AI202">
        <v>1201.92</v>
      </c>
      <c r="AJ202">
        <v>600.96</v>
      </c>
      <c r="AK202">
        <v>52.58</v>
      </c>
      <c r="AL202">
        <v>39.06</v>
      </c>
      <c r="AM202">
        <f t="shared" si="30"/>
        <v>5494.52</v>
      </c>
      <c r="AO202" t="b">
        <f t="shared" si="31"/>
        <v>1</v>
      </c>
    </row>
    <row r="203" ht="46" customHeight="1" spans="1:41">
      <c r="A203" s="11">
        <v>207</v>
      </c>
      <c r="B203" s="47" t="s">
        <v>11</v>
      </c>
      <c r="C203" s="48" t="s">
        <v>48</v>
      </c>
      <c r="D203" s="49" t="s">
        <v>49</v>
      </c>
      <c r="E203" s="50" t="s">
        <v>50</v>
      </c>
      <c r="F203" s="51">
        <v>3600</v>
      </c>
      <c r="G203" s="51">
        <v>1201.92</v>
      </c>
      <c r="H203" s="51">
        <v>600.96</v>
      </c>
      <c r="I203" s="51">
        <v>52.58</v>
      </c>
      <c r="J203" s="51">
        <v>39.06</v>
      </c>
      <c r="K203" s="51">
        <v>5494.52</v>
      </c>
      <c r="L203" s="29"/>
      <c r="N203">
        <f>VLOOKUP(D203,[1]新增!$C:$Q,15,0)</f>
        <v>0</v>
      </c>
      <c r="Q203" t="str">
        <f>VLOOKUP(D203,[10]Sheet1!$D:$I,6,0)</f>
        <v>在岗</v>
      </c>
      <c r="R203" t="str">
        <f>VLOOKUP(D203,[12]Sheet1!$D:$J,7,0)</f>
        <v>在岗</v>
      </c>
      <c r="T203">
        <f>VLOOKUP(D203,[11]Sheet1!$D:$H,5,0)</f>
        <v>1800</v>
      </c>
      <c r="U203">
        <f>VLOOKUP(D203,[11]Sheet1!$D:$I,6,0)</f>
        <v>600.96</v>
      </c>
      <c r="V203">
        <f>VLOOKUP(D203,[11]Sheet1!$D:$J,7,0)</f>
        <v>300.48</v>
      </c>
      <c r="W203">
        <f>VLOOKUP(D203,[11]Sheet1!$D:$L,9,0)</f>
        <v>26.29</v>
      </c>
      <c r="X203">
        <f>VLOOKUP(D203,[11]Sheet1!$D:$K,8,0)</f>
        <v>12.02</v>
      </c>
      <c r="Y203">
        <f>VLOOKUP(D203,[11]Sheet1!$D:$M,10,0)</f>
        <v>2739.75</v>
      </c>
      <c r="AA203">
        <f>VLOOKUP(D203,[13]Sheet1!$D:$H,5,0)</f>
        <v>1800</v>
      </c>
      <c r="AB203">
        <f>VLOOKUP(D203,[13]Sheet1!$D:$I,6,0)</f>
        <v>600.96</v>
      </c>
      <c r="AC203">
        <f>VLOOKUP(D203,[13]Sheet1!$D:$J,7,0)</f>
        <v>300.48</v>
      </c>
      <c r="AD203">
        <f>VLOOKUP(D203,[13]Sheet1!$D:$L,9,0)</f>
        <v>26.29</v>
      </c>
      <c r="AE203">
        <f>VLOOKUP(D203,[13]Sheet1!$D:$K,8,0)</f>
        <v>27.04</v>
      </c>
      <c r="AF203">
        <f>VLOOKUP(D203,[13]Sheet1!$D:$M,10,0)</f>
        <v>2754.77</v>
      </c>
      <c r="AG203">
        <f t="shared" si="29"/>
        <v>5494.52</v>
      </c>
      <c r="AH203">
        <v>3600</v>
      </c>
      <c r="AI203">
        <v>1201.92</v>
      </c>
      <c r="AJ203">
        <v>600.96</v>
      </c>
      <c r="AK203">
        <v>52.58</v>
      </c>
      <c r="AL203">
        <v>39.06</v>
      </c>
      <c r="AM203">
        <f t="shared" si="30"/>
        <v>5494.52</v>
      </c>
      <c r="AO203" t="b">
        <f t="shared" si="31"/>
        <v>1</v>
      </c>
    </row>
    <row r="204" ht="46" customHeight="1" spans="1:41">
      <c r="A204" s="11">
        <v>208</v>
      </c>
      <c r="B204" s="47" t="s">
        <v>11</v>
      </c>
      <c r="C204" s="48" t="s">
        <v>51</v>
      </c>
      <c r="D204" s="49" t="s">
        <v>52</v>
      </c>
      <c r="E204" s="50" t="s">
        <v>50</v>
      </c>
      <c r="F204" s="51">
        <v>3600</v>
      </c>
      <c r="G204" s="51">
        <v>1201.92</v>
      </c>
      <c r="H204" s="51">
        <v>600.96</v>
      </c>
      <c r="I204" s="51">
        <v>52.58</v>
      </c>
      <c r="J204" s="51">
        <v>39.06</v>
      </c>
      <c r="K204" s="51">
        <v>5494.52</v>
      </c>
      <c r="L204" s="29"/>
      <c r="N204">
        <f>VLOOKUP(D204,[1]新增!$C:$Q,15,0)</f>
        <v>0</v>
      </c>
      <c r="Q204" t="str">
        <f>VLOOKUP(D204,[10]Sheet1!$D:$I,6,0)</f>
        <v>在岗</v>
      </c>
      <c r="R204" t="str">
        <f>VLOOKUP(D204,[12]Sheet1!$D:$J,7,0)</f>
        <v>在岗</v>
      </c>
      <c r="T204">
        <f>VLOOKUP(D204,[11]Sheet1!$D:$H,5,0)</f>
        <v>1800</v>
      </c>
      <c r="U204">
        <f>VLOOKUP(D204,[11]Sheet1!$D:$I,6,0)</f>
        <v>600.96</v>
      </c>
      <c r="V204">
        <f>VLOOKUP(D204,[11]Sheet1!$D:$J,7,0)</f>
        <v>300.48</v>
      </c>
      <c r="W204">
        <f>VLOOKUP(D204,[11]Sheet1!$D:$L,9,0)</f>
        <v>26.29</v>
      </c>
      <c r="X204">
        <f>VLOOKUP(D204,[11]Sheet1!$D:$K,8,0)</f>
        <v>12.02</v>
      </c>
      <c r="Y204">
        <f>VLOOKUP(D204,[11]Sheet1!$D:$M,10,0)</f>
        <v>2739.75</v>
      </c>
      <c r="AA204">
        <f>VLOOKUP(D204,[13]Sheet1!$D:$H,5,0)</f>
        <v>1800</v>
      </c>
      <c r="AB204">
        <f>VLOOKUP(D204,[13]Sheet1!$D:$I,6,0)</f>
        <v>600.96</v>
      </c>
      <c r="AC204">
        <f>VLOOKUP(D204,[13]Sheet1!$D:$J,7,0)</f>
        <v>300.48</v>
      </c>
      <c r="AD204">
        <f>VLOOKUP(D204,[13]Sheet1!$D:$L,9,0)</f>
        <v>26.29</v>
      </c>
      <c r="AE204">
        <f>VLOOKUP(D204,[13]Sheet1!$D:$K,8,0)</f>
        <v>27.04</v>
      </c>
      <c r="AF204">
        <f>VLOOKUP(D204,[13]Sheet1!$D:$M,10,0)</f>
        <v>2754.77</v>
      </c>
      <c r="AG204">
        <f t="shared" si="29"/>
        <v>5494.52</v>
      </c>
      <c r="AH204">
        <v>3600</v>
      </c>
      <c r="AI204">
        <v>1201.92</v>
      </c>
      <c r="AJ204">
        <v>600.96</v>
      </c>
      <c r="AK204">
        <v>52.58</v>
      </c>
      <c r="AL204">
        <v>39.06</v>
      </c>
      <c r="AM204">
        <f t="shared" si="30"/>
        <v>5494.52</v>
      </c>
      <c r="AO204" t="b">
        <f t="shared" si="31"/>
        <v>1</v>
      </c>
    </row>
    <row r="205" ht="46" customHeight="1" spans="1:41">
      <c r="A205" s="11">
        <v>209</v>
      </c>
      <c r="B205" s="47" t="s">
        <v>11</v>
      </c>
      <c r="C205" s="48" t="s">
        <v>53</v>
      </c>
      <c r="D205" s="49" t="s">
        <v>54</v>
      </c>
      <c r="E205" s="50" t="s">
        <v>50</v>
      </c>
      <c r="F205" s="51">
        <v>3600</v>
      </c>
      <c r="G205" s="51">
        <v>1201.92</v>
      </c>
      <c r="H205" s="51">
        <v>600.96</v>
      </c>
      <c r="I205" s="51">
        <v>52.58</v>
      </c>
      <c r="J205" s="51">
        <v>39.06</v>
      </c>
      <c r="K205" s="51">
        <v>5494.52</v>
      </c>
      <c r="L205" s="29"/>
      <c r="N205">
        <f>VLOOKUP(D205,[1]新增!$C:$Q,15,0)</f>
        <v>0</v>
      </c>
      <c r="Q205" t="str">
        <f>VLOOKUP(D205,[10]Sheet1!$D:$I,6,0)</f>
        <v>在岗</v>
      </c>
      <c r="R205" t="str">
        <f>VLOOKUP(D205,[12]Sheet1!$D:$J,7,0)</f>
        <v>在岗</v>
      </c>
      <c r="T205">
        <f>VLOOKUP(D205,[11]Sheet1!$D:$H,5,0)</f>
        <v>1800</v>
      </c>
      <c r="U205">
        <f>VLOOKUP(D205,[11]Sheet1!$D:$I,6,0)</f>
        <v>600.96</v>
      </c>
      <c r="V205">
        <f>VLOOKUP(D205,[11]Sheet1!$D:$J,7,0)</f>
        <v>300.48</v>
      </c>
      <c r="W205">
        <f>VLOOKUP(D205,[11]Sheet1!$D:$L,9,0)</f>
        <v>26.29</v>
      </c>
      <c r="X205">
        <f>VLOOKUP(D205,[11]Sheet1!$D:$K,8,0)</f>
        <v>12.02</v>
      </c>
      <c r="Y205">
        <f>VLOOKUP(D205,[11]Sheet1!$D:$M,10,0)</f>
        <v>2739.75</v>
      </c>
      <c r="AA205">
        <f>VLOOKUP(D205,[13]Sheet1!$D:$H,5,0)</f>
        <v>1800</v>
      </c>
      <c r="AB205">
        <f>VLOOKUP(D205,[13]Sheet1!$D:$I,6,0)</f>
        <v>600.96</v>
      </c>
      <c r="AC205">
        <f>VLOOKUP(D205,[13]Sheet1!$D:$J,7,0)</f>
        <v>300.48</v>
      </c>
      <c r="AD205">
        <f>VLOOKUP(D205,[13]Sheet1!$D:$L,9,0)</f>
        <v>26.29</v>
      </c>
      <c r="AE205">
        <f>VLOOKUP(D205,[13]Sheet1!$D:$K,8,0)</f>
        <v>27.04</v>
      </c>
      <c r="AF205">
        <f>VLOOKUP(D205,[13]Sheet1!$D:$M,10,0)</f>
        <v>2754.77</v>
      </c>
      <c r="AG205">
        <f t="shared" si="29"/>
        <v>5494.52</v>
      </c>
      <c r="AH205">
        <v>3600</v>
      </c>
      <c r="AI205">
        <v>1201.92</v>
      </c>
      <c r="AJ205">
        <v>600.96</v>
      </c>
      <c r="AK205">
        <v>52.58</v>
      </c>
      <c r="AL205">
        <v>39.06</v>
      </c>
      <c r="AM205">
        <f t="shared" si="30"/>
        <v>5494.52</v>
      </c>
      <c r="AO205" t="b">
        <f t="shared" si="31"/>
        <v>1</v>
      </c>
    </row>
    <row r="206" ht="46" customHeight="1" spans="1:41">
      <c r="A206" s="11">
        <v>210</v>
      </c>
      <c r="B206" s="47" t="s">
        <v>11</v>
      </c>
      <c r="C206" s="48" t="s">
        <v>55</v>
      </c>
      <c r="D206" s="49" t="s">
        <v>56</v>
      </c>
      <c r="E206" s="50" t="s">
        <v>50</v>
      </c>
      <c r="F206" s="51">
        <v>3600</v>
      </c>
      <c r="G206" s="51">
        <v>1201.92</v>
      </c>
      <c r="H206" s="51">
        <v>600.96</v>
      </c>
      <c r="I206" s="51">
        <v>52.58</v>
      </c>
      <c r="J206" s="51">
        <v>39.06</v>
      </c>
      <c r="K206" s="51">
        <v>5494.52</v>
      </c>
      <c r="L206" s="29"/>
      <c r="N206">
        <f>VLOOKUP(D206,[1]新增!$C:$Q,15,0)</f>
        <v>0</v>
      </c>
      <c r="Q206" t="str">
        <f>VLOOKUP(D206,[10]Sheet1!$D:$I,6,0)</f>
        <v>在岗</v>
      </c>
      <c r="R206" t="str">
        <f>VLOOKUP(D206,[12]Sheet1!$D:$J,7,0)</f>
        <v>在岗</v>
      </c>
      <c r="T206">
        <f>VLOOKUP(D206,[11]Sheet1!$D:$H,5,0)</f>
        <v>1800</v>
      </c>
      <c r="U206">
        <f>VLOOKUP(D206,[11]Sheet1!$D:$I,6,0)</f>
        <v>600.96</v>
      </c>
      <c r="V206">
        <f>VLOOKUP(D206,[11]Sheet1!$D:$J,7,0)</f>
        <v>300.48</v>
      </c>
      <c r="W206">
        <f>VLOOKUP(D206,[11]Sheet1!$D:$L,9,0)</f>
        <v>26.29</v>
      </c>
      <c r="X206">
        <f>VLOOKUP(D206,[11]Sheet1!$D:$K,8,0)</f>
        <v>12.02</v>
      </c>
      <c r="Y206">
        <f>VLOOKUP(D206,[11]Sheet1!$D:$M,10,0)</f>
        <v>2739.75</v>
      </c>
      <c r="AA206">
        <f>VLOOKUP(D206,[13]Sheet1!$D:$H,5,0)</f>
        <v>1800</v>
      </c>
      <c r="AB206">
        <f>VLOOKUP(D206,[13]Sheet1!$D:$I,6,0)</f>
        <v>600.96</v>
      </c>
      <c r="AC206">
        <f>VLOOKUP(D206,[13]Sheet1!$D:$J,7,0)</f>
        <v>300.48</v>
      </c>
      <c r="AD206">
        <f>VLOOKUP(D206,[13]Sheet1!$D:$L,9,0)</f>
        <v>26.29</v>
      </c>
      <c r="AE206">
        <f>VLOOKUP(D206,[13]Sheet1!$D:$K,8,0)</f>
        <v>27.04</v>
      </c>
      <c r="AF206">
        <f>VLOOKUP(D206,[13]Sheet1!$D:$M,10,0)</f>
        <v>2754.77</v>
      </c>
      <c r="AG206">
        <f t="shared" si="29"/>
        <v>5494.52</v>
      </c>
      <c r="AH206">
        <v>3600</v>
      </c>
      <c r="AI206">
        <v>1201.92</v>
      </c>
      <c r="AJ206">
        <v>600.96</v>
      </c>
      <c r="AK206">
        <v>52.58</v>
      </c>
      <c r="AL206">
        <v>39.06</v>
      </c>
      <c r="AM206">
        <f t="shared" si="30"/>
        <v>5494.52</v>
      </c>
      <c r="AO206" t="b">
        <f t="shared" si="31"/>
        <v>1</v>
      </c>
    </row>
    <row r="207" ht="46" customHeight="1" spans="1:41">
      <c r="A207" s="11">
        <v>211</v>
      </c>
      <c r="B207" s="47" t="s">
        <v>11</v>
      </c>
      <c r="C207" s="48" t="s">
        <v>57</v>
      </c>
      <c r="D207" s="49" t="s">
        <v>58</v>
      </c>
      <c r="E207" s="50" t="s">
        <v>50</v>
      </c>
      <c r="F207" s="51">
        <v>3600</v>
      </c>
      <c r="G207" s="51">
        <v>1201.92</v>
      </c>
      <c r="H207" s="51">
        <v>600.96</v>
      </c>
      <c r="I207" s="51">
        <v>52.58</v>
      </c>
      <c r="J207" s="51">
        <v>39.06</v>
      </c>
      <c r="K207" s="51">
        <v>5494.52</v>
      </c>
      <c r="L207" s="29"/>
      <c r="N207">
        <f>VLOOKUP(D207,[1]新增!$C:$Q,15,0)</f>
        <v>0</v>
      </c>
      <c r="Q207" t="str">
        <f>VLOOKUP(D207,[10]Sheet1!$D:$I,6,0)</f>
        <v>在岗</v>
      </c>
      <c r="R207" t="str">
        <f>VLOOKUP(D207,[12]Sheet1!$D:$J,7,0)</f>
        <v>在岗</v>
      </c>
      <c r="T207">
        <f>VLOOKUP(D207,[11]Sheet1!$D:$H,5,0)</f>
        <v>1800</v>
      </c>
      <c r="U207">
        <f>VLOOKUP(D207,[11]Sheet1!$D:$I,6,0)</f>
        <v>600.96</v>
      </c>
      <c r="V207">
        <f>VLOOKUP(D207,[11]Sheet1!$D:$J,7,0)</f>
        <v>300.48</v>
      </c>
      <c r="W207">
        <f>VLOOKUP(D207,[11]Sheet1!$D:$L,9,0)</f>
        <v>26.29</v>
      </c>
      <c r="X207">
        <f>VLOOKUP(D207,[11]Sheet1!$D:$K,8,0)</f>
        <v>12.02</v>
      </c>
      <c r="Y207">
        <f>VLOOKUP(D207,[11]Sheet1!$D:$M,10,0)</f>
        <v>2739.75</v>
      </c>
      <c r="AA207">
        <f>VLOOKUP(D207,[13]Sheet1!$D:$H,5,0)</f>
        <v>1800</v>
      </c>
      <c r="AB207">
        <f>VLOOKUP(D207,[13]Sheet1!$D:$I,6,0)</f>
        <v>600.96</v>
      </c>
      <c r="AC207">
        <f>VLOOKUP(D207,[13]Sheet1!$D:$J,7,0)</f>
        <v>300.48</v>
      </c>
      <c r="AD207">
        <f>VLOOKUP(D207,[13]Sheet1!$D:$L,9,0)</f>
        <v>26.29</v>
      </c>
      <c r="AE207">
        <f>VLOOKUP(D207,[13]Sheet1!$D:$K,8,0)</f>
        <v>27.04</v>
      </c>
      <c r="AF207">
        <f>VLOOKUP(D207,[13]Sheet1!$D:$M,10,0)</f>
        <v>2754.77</v>
      </c>
      <c r="AG207">
        <f t="shared" si="29"/>
        <v>5494.52</v>
      </c>
      <c r="AH207">
        <v>3600</v>
      </c>
      <c r="AI207">
        <v>1201.92</v>
      </c>
      <c r="AJ207">
        <v>600.96</v>
      </c>
      <c r="AK207">
        <v>52.58</v>
      </c>
      <c r="AL207">
        <v>39.06</v>
      </c>
      <c r="AM207">
        <f t="shared" si="30"/>
        <v>5494.52</v>
      </c>
      <c r="AO207" t="b">
        <f t="shared" si="31"/>
        <v>1</v>
      </c>
    </row>
    <row r="208" ht="46" customHeight="1" spans="1:41">
      <c r="A208" s="11">
        <v>212</v>
      </c>
      <c r="B208" s="47" t="s">
        <v>11</v>
      </c>
      <c r="C208" s="48" t="s">
        <v>59</v>
      </c>
      <c r="D208" s="49" t="s">
        <v>60</v>
      </c>
      <c r="E208" s="50" t="s">
        <v>50</v>
      </c>
      <c r="F208" s="51">
        <v>3600</v>
      </c>
      <c r="G208" s="51">
        <v>1201.92</v>
      </c>
      <c r="H208" s="51">
        <v>600.96</v>
      </c>
      <c r="I208" s="51">
        <v>52.58</v>
      </c>
      <c r="J208" s="51">
        <v>39.06</v>
      </c>
      <c r="K208" s="51">
        <v>5494.52</v>
      </c>
      <c r="L208" s="29"/>
      <c r="N208">
        <f>VLOOKUP(D208,[1]新增!$C:$Q,15,0)</f>
        <v>0</v>
      </c>
      <c r="Q208" t="str">
        <f>VLOOKUP(D208,[10]Sheet1!$D:$I,6,0)</f>
        <v>在岗</v>
      </c>
      <c r="R208" t="str">
        <f>VLOOKUP(D208,[12]Sheet1!$D:$J,7,0)</f>
        <v>在岗</v>
      </c>
      <c r="T208">
        <f>VLOOKUP(D208,[11]Sheet1!$D:$H,5,0)</f>
        <v>1800</v>
      </c>
      <c r="U208">
        <f>VLOOKUP(D208,[11]Sheet1!$D:$I,6,0)</f>
        <v>600.96</v>
      </c>
      <c r="V208">
        <f>VLOOKUP(D208,[11]Sheet1!$D:$J,7,0)</f>
        <v>300.48</v>
      </c>
      <c r="W208">
        <f>VLOOKUP(D208,[11]Sheet1!$D:$L,9,0)</f>
        <v>26.29</v>
      </c>
      <c r="X208">
        <f>VLOOKUP(D208,[11]Sheet1!$D:$K,8,0)</f>
        <v>12.02</v>
      </c>
      <c r="Y208">
        <f>VLOOKUP(D208,[11]Sheet1!$D:$M,10,0)</f>
        <v>2739.75</v>
      </c>
      <c r="AA208">
        <f>VLOOKUP(D208,[13]Sheet1!$D:$H,5,0)</f>
        <v>1800</v>
      </c>
      <c r="AB208">
        <f>VLOOKUP(D208,[13]Sheet1!$D:$I,6,0)</f>
        <v>600.96</v>
      </c>
      <c r="AC208">
        <f>VLOOKUP(D208,[13]Sheet1!$D:$J,7,0)</f>
        <v>300.48</v>
      </c>
      <c r="AD208">
        <f>VLOOKUP(D208,[13]Sheet1!$D:$L,9,0)</f>
        <v>26.29</v>
      </c>
      <c r="AE208">
        <f>VLOOKUP(D208,[13]Sheet1!$D:$K,8,0)</f>
        <v>27.04</v>
      </c>
      <c r="AF208">
        <f>VLOOKUP(D208,[13]Sheet1!$D:$M,10,0)</f>
        <v>2754.77</v>
      </c>
      <c r="AG208">
        <f t="shared" si="29"/>
        <v>5494.52</v>
      </c>
      <c r="AH208">
        <v>3600</v>
      </c>
      <c r="AI208">
        <v>1201.92</v>
      </c>
      <c r="AJ208">
        <v>600.96</v>
      </c>
      <c r="AK208">
        <v>52.58</v>
      </c>
      <c r="AL208">
        <v>39.06</v>
      </c>
      <c r="AM208">
        <f t="shared" si="30"/>
        <v>5494.52</v>
      </c>
      <c r="AO208" t="b">
        <f t="shared" si="31"/>
        <v>1</v>
      </c>
    </row>
    <row r="209" ht="46" customHeight="1" spans="1:41">
      <c r="A209" s="11">
        <v>213</v>
      </c>
      <c r="B209" s="47" t="s">
        <v>11</v>
      </c>
      <c r="C209" s="48" t="s">
        <v>61</v>
      </c>
      <c r="D209" s="49" t="s">
        <v>62</v>
      </c>
      <c r="E209" s="50" t="s">
        <v>50</v>
      </c>
      <c r="F209" s="51">
        <v>1800</v>
      </c>
      <c r="G209" s="51">
        <v>600.96</v>
      </c>
      <c r="H209" s="51">
        <v>300.48</v>
      </c>
      <c r="I209" s="51">
        <v>26.29</v>
      </c>
      <c r="J209" s="51">
        <v>12.02</v>
      </c>
      <c r="K209" s="51">
        <v>2739.75</v>
      </c>
      <c r="L209" s="29"/>
      <c r="N209">
        <f>VLOOKUP(D209,[1]新增!$C:$Q,15,0)</f>
        <v>20250519</v>
      </c>
      <c r="Q209" t="str">
        <f>VLOOKUP(D209,[10]Sheet1!$D:$I,6,0)</f>
        <v>在岗</v>
      </c>
      <c r="R209" t="str">
        <f>VLOOKUP(D209,[12]Sheet1!$D:$J,7,0)</f>
        <v>不在岗</v>
      </c>
      <c r="T209">
        <f>VLOOKUP(D209,[11]Sheet1!$D:$H,5,0)</f>
        <v>1800</v>
      </c>
      <c r="U209">
        <f>VLOOKUP(D209,[11]Sheet1!$D:$I,6,0)</f>
        <v>600.96</v>
      </c>
      <c r="V209">
        <f>VLOOKUP(D209,[11]Sheet1!$D:$J,7,0)</f>
        <v>300.48</v>
      </c>
      <c r="W209">
        <f>VLOOKUP(D209,[11]Sheet1!$D:$L,9,0)</f>
        <v>26.29</v>
      </c>
      <c r="X209">
        <f>VLOOKUP(D209,[11]Sheet1!$D:$K,8,0)</f>
        <v>12.02</v>
      </c>
      <c r="Y209">
        <f>VLOOKUP(D209,[11]Sheet1!$D:$M,10,0)</f>
        <v>2739.75</v>
      </c>
      <c r="AG209">
        <f t="shared" si="29"/>
        <v>2739.75</v>
      </c>
      <c r="AH209">
        <v>1800</v>
      </c>
      <c r="AI209">
        <v>600.96</v>
      </c>
      <c r="AJ209">
        <v>300.48</v>
      </c>
      <c r="AK209">
        <v>26.29</v>
      </c>
      <c r="AL209">
        <v>12.02</v>
      </c>
      <c r="AM209">
        <f t="shared" si="30"/>
        <v>2739.75</v>
      </c>
      <c r="AO209" t="b">
        <f t="shared" si="31"/>
        <v>1</v>
      </c>
    </row>
    <row r="210" ht="46" customHeight="1" spans="1:41">
      <c r="A210" s="11">
        <v>214</v>
      </c>
      <c r="B210" s="47" t="s">
        <v>11</v>
      </c>
      <c r="C210" s="48" t="s">
        <v>63</v>
      </c>
      <c r="D210" s="74" t="s">
        <v>64</v>
      </c>
      <c r="E210" s="50" t="s">
        <v>33</v>
      </c>
      <c r="F210" s="51">
        <v>3600</v>
      </c>
      <c r="G210" s="51">
        <v>1201.92</v>
      </c>
      <c r="H210" s="51">
        <v>600.96</v>
      </c>
      <c r="I210" s="51">
        <v>52.58</v>
      </c>
      <c r="J210" s="51">
        <v>39.06</v>
      </c>
      <c r="K210" s="51">
        <v>5494.52</v>
      </c>
      <c r="L210" s="29"/>
      <c r="N210">
        <f>VLOOKUP(D210,[1]新增!$C:$Q,15,0)</f>
        <v>20250616</v>
      </c>
      <c r="Q210" t="str">
        <f>VLOOKUP(D210,[10]Sheet1!$D:$I,6,0)</f>
        <v>在岗</v>
      </c>
      <c r="R210" t="str">
        <f>VLOOKUP(D210,[12]Sheet1!$D:$J,7,0)</f>
        <v>在岗</v>
      </c>
      <c r="T210">
        <f>VLOOKUP(D210,[11]Sheet1!$D:$H,5,0)</f>
        <v>1800</v>
      </c>
      <c r="U210">
        <f>VLOOKUP(D210,[11]Sheet1!$D:$I,6,0)</f>
        <v>600.96</v>
      </c>
      <c r="V210">
        <f>VLOOKUP(D210,[11]Sheet1!$D:$J,7,0)</f>
        <v>300.48</v>
      </c>
      <c r="W210">
        <f>VLOOKUP(D210,[11]Sheet1!$D:$L,9,0)</f>
        <v>26.29</v>
      </c>
      <c r="X210">
        <f>VLOOKUP(D210,[11]Sheet1!$D:$K,8,0)</f>
        <v>12.02</v>
      </c>
      <c r="Y210">
        <f>VLOOKUP(D210,[11]Sheet1!$D:$M,10,0)</f>
        <v>2739.75</v>
      </c>
      <c r="AA210">
        <f>VLOOKUP(D210,[13]Sheet1!$D:$H,5,0)</f>
        <v>1800</v>
      </c>
      <c r="AB210">
        <f>VLOOKUP(D210,[13]Sheet1!$D:$I,6,0)</f>
        <v>600.96</v>
      </c>
      <c r="AC210">
        <f>VLOOKUP(D210,[13]Sheet1!$D:$J,7,0)</f>
        <v>300.48</v>
      </c>
      <c r="AD210">
        <f>VLOOKUP(D210,[13]Sheet1!$D:$L,9,0)</f>
        <v>26.29</v>
      </c>
      <c r="AE210">
        <f>VLOOKUP(D210,[13]Sheet1!$D:$K,8,0)</f>
        <v>27.04</v>
      </c>
      <c r="AF210">
        <f>VLOOKUP(D210,[13]Sheet1!$D:$M,10,0)</f>
        <v>2754.77</v>
      </c>
      <c r="AG210">
        <f t="shared" si="29"/>
        <v>5494.52</v>
      </c>
      <c r="AH210">
        <v>3600</v>
      </c>
      <c r="AI210">
        <v>1201.92</v>
      </c>
      <c r="AJ210">
        <v>600.96</v>
      </c>
      <c r="AK210">
        <v>52.58</v>
      </c>
      <c r="AL210">
        <v>39.06</v>
      </c>
      <c r="AM210">
        <f t="shared" si="30"/>
        <v>5494.52</v>
      </c>
      <c r="AO210" t="b">
        <f t="shared" si="31"/>
        <v>1</v>
      </c>
    </row>
    <row r="211" ht="46" customHeight="1" spans="1:41">
      <c r="A211" s="11">
        <v>215</v>
      </c>
      <c r="B211" s="47" t="s">
        <v>11</v>
      </c>
      <c r="C211" s="48" t="s">
        <v>65</v>
      </c>
      <c r="D211" s="74" t="s">
        <v>66</v>
      </c>
      <c r="E211" s="50" t="s">
        <v>33</v>
      </c>
      <c r="F211" s="51">
        <v>3600</v>
      </c>
      <c r="G211" s="51">
        <v>1201.92</v>
      </c>
      <c r="H211" s="51">
        <v>600.96</v>
      </c>
      <c r="I211" s="51">
        <v>52.58</v>
      </c>
      <c r="J211" s="51">
        <v>39.06</v>
      </c>
      <c r="K211" s="51">
        <v>5494.52</v>
      </c>
      <c r="L211" s="29"/>
      <c r="N211">
        <f>VLOOKUP(D211,[1]新增!$C:$Q,15,0)</f>
        <v>0</v>
      </c>
      <c r="Q211" t="str">
        <f>VLOOKUP(D211,[10]Sheet1!$D:$I,6,0)</f>
        <v>在岗</v>
      </c>
      <c r="R211" t="str">
        <f>VLOOKUP(D211,[12]Sheet1!$D:$J,7,0)</f>
        <v>在岗</v>
      </c>
      <c r="T211">
        <f>VLOOKUP(D211,[11]Sheet1!$D:$H,5,0)</f>
        <v>1800</v>
      </c>
      <c r="U211">
        <f>VLOOKUP(D211,[11]Sheet1!$D:$I,6,0)</f>
        <v>600.96</v>
      </c>
      <c r="V211">
        <f>VLOOKUP(D211,[11]Sheet1!$D:$J,7,0)</f>
        <v>300.48</v>
      </c>
      <c r="W211">
        <f>VLOOKUP(D211,[11]Sheet1!$D:$L,9,0)</f>
        <v>26.29</v>
      </c>
      <c r="X211">
        <f>VLOOKUP(D211,[11]Sheet1!$D:$K,8,0)</f>
        <v>12.02</v>
      </c>
      <c r="Y211">
        <f>VLOOKUP(D211,[11]Sheet1!$D:$M,10,0)</f>
        <v>2739.75</v>
      </c>
      <c r="AA211">
        <f>VLOOKUP(D211,[13]Sheet1!$D:$H,5,0)</f>
        <v>1800</v>
      </c>
      <c r="AB211">
        <f>VLOOKUP(D211,[13]Sheet1!$D:$I,6,0)</f>
        <v>600.96</v>
      </c>
      <c r="AC211">
        <f>VLOOKUP(D211,[13]Sheet1!$D:$J,7,0)</f>
        <v>300.48</v>
      </c>
      <c r="AD211">
        <f>VLOOKUP(D211,[13]Sheet1!$D:$L,9,0)</f>
        <v>26.29</v>
      </c>
      <c r="AE211">
        <f>VLOOKUP(D211,[13]Sheet1!$D:$K,8,0)</f>
        <v>27.04</v>
      </c>
      <c r="AF211">
        <f>VLOOKUP(D211,[13]Sheet1!$D:$M,10,0)</f>
        <v>2754.77</v>
      </c>
      <c r="AG211">
        <f t="shared" si="29"/>
        <v>5494.52</v>
      </c>
      <c r="AH211">
        <v>3600</v>
      </c>
      <c r="AI211">
        <v>1201.92</v>
      </c>
      <c r="AJ211">
        <v>600.96</v>
      </c>
      <c r="AK211">
        <v>52.58</v>
      </c>
      <c r="AL211">
        <v>39.06</v>
      </c>
      <c r="AM211">
        <f t="shared" si="30"/>
        <v>5494.52</v>
      </c>
      <c r="AO211" t="b">
        <f t="shared" si="31"/>
        <v>1</v>
      </c>
    </row>
    <row r="212" ht="46" customHeight="1" spans="1:41">
      <c r="A212" s="11">
        <v>216</v>
      </c>
      <c r="B212" s="47" t="s">
        <v>11</v>
      </c>
      <c r="C212" s="48" t="s">
        <v>67</v>
      </c>
      <c r="D212" s="74" t="s">
        <v>68</v>
      </c>
      <c r="E212" s="50" t="s">
        <v>33</v>
      </c>
      <c r="F212" s="51">
        <v>3600</v>
      </c>
      <c r="G212" s="51">
        <v>1201.92</v>
      </c>
      <c r="H212" s="51">
        <v>600.96</v>
      </c>
      <c r="I212" s="51">
        <v>52.58</v>
      </c>
      <c r="J212" s="51">
        <v>39.06</v>
      </c>
      <c r="K212" s="51">
        <v>5494.52</v>
      </c>
      <c r="L212" s="29"/>
      <c r="N212">
        <f>VLOOKUP(D212,[1]新增!$C:$Q,15,0)</f>
        <v>0</v>
      </c>
      <c r="Q212" t="str">
        <f>VLOOKUP(D212,[10]Sheet1!$D:$I,6,0)</f>
        <v>在岗</v>
      </c>
      <c r="R212" t="str">
        <f>VLOOKUP(D212,[12]Sheet1!$D:$J,7,0)</f>
        <v>在岗</v>
      </c>
      <c r="T212">
        <f>VLOOKUP(D212,[11]Sheet1!$D:$H,5,0)</f>
        <v>1800</v>
      </c>
      <c r="U212">
        <f>VLOOKUP(D212,[11]Sheet1!$D:$I,6,0)</f>
        <v>600.96</v>
      </c>
      <c r="V212">
        <f>VLOOKUP(D212,[11]Sheet1!$D:$J,7,0)</f>
        <v>300.48</v>
      </c>
      <c r="W212">
        <f>VLOOKUP(D212,[11]Sheet1!$D:$L,9,0)</f>
        <v>26.29</v>
      </c>
      <c r="X212">
        <f>VLOOKUP(D212,[11]Sheet1!$D:$K,8,0)</f>
        <v>12.02</v>
      </c>
      <c r="Y212">
        <f>VLOOKUP(D212,[11]Sheet1!$D:$M,10,0)</f>
        <v>2739.75</v>
      </c>
      <c r="AA212">
        <f>VLOOKUP(D212,[13]Sheet1!$D:$H,5,0)</f>
        <v>1800</v>
      </c>
      <c r="AB212">
        <f>VLOOKUP(D212,[13]Sheet1!$D:$I,6,0)</f>
        <v>600.96</v>
      </c>
      <c r="AC212">
        <f>VLOOKUP(D212,[13]Sheet1!$D:$J,7,0)</f>
        <v>300.48</v>
      </c>
      <c r="AD212">
        <f>VLOOKUP(D212,[13]Sheet1!$D:$L,9,0)</f>
        <v>26.29</v>
      </c>
      <c r="AE212">
        <f>VLOOKUP(D212,[13]Sheet1!$D:$K,8,0)</f>
        <v>27.04</v>
      </c>
      <c r="AF212">
        <f>VLOOKUP(D212,[13]Sheet1!$D:$M,10,0)</f>
        <v>2754.77</v>
      </c>
      <c r="AG212">
        <f t="shared" si="29"/>
        <v>5494.52</v>
      </c>
      <c r="AH212">
        <v>3600</v>
      </c>
      <c r="AI212">
        <v>1201.92</v>
      </c>
      <c r="AJ212">
        <v>600.96</v>
      </c>
      <c r="AK212">
        <v>52.58</v>
      </c>
      <c r="AL212">
        <v>39.06</v>
      </c>
      <c r="AM212">
        <f t="shared" si="30"/>
        <v>5494.52</v>
      </c>
      <c r="AO212" t="b">
        <f t="shared" si="31"/>
        <v>1</v>
      </c>
    </row>
    <row r="213" ht="46" customHeight="1" spans="1:41">
      <c r="A213" s="11">
        <v>217</v>
      </c>
      <c r="B213" s="47" t="s">
        <v>11</v>
      </c>
      <c r="C213" s="48" t="s">
        <v>69</v>
      </c>
      <c r="D213" s="74" t="s">
        <v>70</v>
      </c>
      <c r="E213" s="50" t="s">
        <v>33</v>
      </c>
      <c r="F213" s="51">
        <v>3600</v>
      </c>
      <c r="G213" s="51">
        <v>1201.92</v>
      </c>
      <c r="H213" s="51">
        <v>600.96</v>
      </c>
      <c r="I213" s="51">
        <v>52.58</v>
      </c>
      <c r="J213" s="51">
        <v>39.06</v>
      </c>
      <c r="K213" s="51">
        <v>5494.52</v>
      </c>
      <c r="L213" s="29"/>
      <c r="N213">
        <f>VLOOKUP(D213,[1]新增!$C:$Q,15,0)</f>
        <v>0</v>
      </c>
      <c r="Q213" t="str">
        <f>VLOOKUP(D213,[10]Sheet1!$D:$I,6,0)</f>
        <v>在岗</v>
      </c>
      <c r="R213" t="str">
        <f>VLOOKUP(D213,[12]Sheet1!$D:$J,7,0)</f>
        <v>在岗</v>
      </c>
      <c r="T213">
        <f>VLOOKUP(D213,[11]Sheet1!$D:$H,5,0)</f>
        <v>1800</v>
      </c>
      <c r="U213">
        <f>VLOOKUP(D213,[11]Sheet1!$D:$I,6,0)</f>
        <v>600.96</v>
      </c>
      <c r="V213">
        <f>VLOOKUP(D213,[11]Sheet1!$D:$J,7,0)</f>
        <v>300.48</v>
      </c>
      <c r="W213">
        <f>VLOOKUP(D213,[11]Sheet1!$D:$L,9,0)</f>
        <v>26.29</v>
      </c>
      <c r="X213">
        <f>VLOOKUP(D213,[11]Sheet1!$D:$K,8,0)</f>
        <v>12.02</v>
      </c>
      <c r="Y213">
        <f>VLOOKUP(D213,[11]Sheet1!$D:$M,10,0)</f>
        <v>2739.75</v>
      </c>
      <c r="AA213">
        <f>VLOOKUP(D213,[13]Sheet1!$D:$H,5,0)</f>
        <v>1800</v>
      </c>
      <c r="AB213">
        <f>VLOOKUP(D213,[13]Sheet1!$D:$I,6,0)</f>
        <v>600.96</v>
      </c>
      <c r="AC213">
        <f>VLOOKUP(D213,[13]Sheet1!$D:$J,7,0)</f>
        <v>300.48</v>
      </c>
      <c r="AD213">
        <f>VLOOKUP(D213,[13]Sheet1!$D:$L,9,0)</f>
        <v>26.29</v>
      </c>
      <c r="AE213">
        <f>VLOOKUP(D213,[13]Sheet1!$D:$K,8,0)</f>
        <v>27.04</v>
      </c>
      <c r="AF213">
        <f>VLOOKUP(D213,[13]Sheet1!$D:$M,10,0)</f>
        <v>2754.77</v>
      </c>
      <c r="AG213">
        <f t="shared" si="29"/>
        <v>5494.52</v>
      </c>
      <c r="AH213">
        <v>3600</v>
      </c>
      <c r="AI213">
        <v>1201.92</v>
      </c>
      <c r="AJ213">
        <v>600.96</v>
      </c>
      <c r="AK213">
        <v>52.58</v>
      </c>
      <c r="AL213">
        <v>39.06</v>
      </c>
      <c r="AM213">
        <f t="shared" si="30"/>
        <v>5494.52</v>
      </c>
      <c r="AO213" t="b">
        <f t="shared" si="31"/>
        <v>1</v>
      </c>
    </row>
    <row r="214" ht="46" customHeight="1" spans="1:41">
      <c r="A214" s="11">
        <v>218</v>
      </c>
      <c r="B214" s="47" t="s">
        <v>11</v>
      </c>
      <c r="C214" s="48" t="s">
        <v>71</v>
      </c>
      <c r="D214" s="74" t="s">
        <v>72</v>
      </c>
      <c r="E214" s="50" t="s">
        <v>33</v>
      </c>
      <c r="F214" s="51">
        <v>3600</v>
      </c>
      <c r="G214" s="51">
        <v>1201.92</v>
      </c>
      <c r="H214" s="51">
        <v>600.96</v>
      </c>
      <c r="I214" s="51">
        <v>52.58</v>
      </c>
      <c r="J214" s="51">
        <v>39.06</v>
      </c>
      <c r="K214" s="51">
        <v>5494.52</v>
      </c>
      <c r="L214" s="29"/>
      <c r="N214">
        <f>VLOOKUP(D214,[1]新增!$C:$Q,15,0)</f>
        <v>0</v>
      </c>
      <c r="Q214" t="str">
        <f>VLOOKUP(D214,[10]Sheet1!$D:$I,6,0)</f>
        <v>在岗</v>
      </c>
      <c r="R214" t="str">
        <f>VLOOKUP(D214,[12]Sheet1!$D:$J,7,0)</f>
        <v>在岗</v>
      </c>
      <c r="T214">
        <f>VLOOKUP(D214,[11]Sheet1!$D:$H,5,0)</f>
        <v>1800</v>
      </c>
      <c r="U214">
        <f>VLOOKUP(D214,[11]Sheet1!$D:$I,6,0)</f>
        <v>600.96</v>
      </c>
      <c r="V214">
        <f>VLOOKUP(D214,[11]Sheet1!$D:$J,7,0)</f>
        <v>300.48</v>
      </c>
      <c r="W214">
        <f>VLOOKUP(D214,[11]Sheet1!$D:$L,9,0)</f>
        <v>26.29</v>
      </c>
      <c r="X214">
        <f>VLOOKUP(D214,[11]Sheet1!$D:$K,8,0)</f>
        <v>12.02</v>
      </c>
      <c r="Y214">
        <f>VLOOKUP(D214,[11]Sheet1!$D:$M,10,0)</f>
        <v>2739.75</v>
      </c>
      <c r="AA214">
        <f>VLOOKUP(D214,[13]Sheet1!$D:$H,5,0)</f>
        <v>1800</v>
      </c>
      <c r="AB214">
        <f>VLOOKUP(D214,[13]Sheet1!$D:$I,6,0)</f>
        <v>600.96</v>
      </c>
      <c r="AC214">
        <f>VLOOKUP(D214,[13]Sheet1!$D:$J,7,0)</f>
        <v>300.48</v>
      </c>
      <c r="AD214">
        <f>VLOOKUP(D214,[13]Sheet1!$D:$L,9,0)</f>
        <v>26.29</v>
      </c>
      <c r="AE214">
        <f>VLOOKUP(D214,[13]Sheet1!$D:$K,8,0)</f>
        <v>27.04</v>
      </c>
      <c r="AF214">
        <f>VLOOKUP(D214,[13]Sheet1!$D:$M,10,0)</f>
        <v>2754.77</v>
      </c>
      <c r="AG214">
        <f t="shared" si="29"/>
        <v>5494.52</v>
      </c>
      <c r="AH214">
        <v>3600</v>
      </c>
      <c r="AI214">
        <v>1201.92</v>
      </c>
      <c r="AJ214">
        <v>600.96</v>
      </c>
      <c r="AK214">
        <v>52.58</v>
      </c>
      <c r="AL214">
        <v>39.06</v>
      </c>
      <c r="AM214">
        <f t="shared" si="30"/>
        <v>5494.52</v>
      </c>
      <c r="AO214" t="b">
        <f t="shared" si="31"/>
        <v>1</v>
      </c>
    </row>
    <row r="215" ht="46" customHeight="1" spans="1:41">
      <c r="A215" s="11">
        <v>219</v>
      </c>
      <c r="B215" s="47" t="s">
        <v>11</v>
      </c>
      <c r="C215" s="48" t="s">
        <v>73</v>
      </c>
      <c r="D215" s="74" t="s">
        <v>74</v>
      </c>
      <c r="E215" s="50" t="s">
        <v>33</v>
      </c>
      <c r="F215" s="51">
        <v>3600</v>
      </c>
      <c r="G215" s="51">
        <v>1201.92</v>
      </c>
      <c r="H215" s="51">
        <v>600.96</v>
      </c>
      <c r="I215" s="51">
        <v>52.58</v>
      </c>
      <c r="J215" s="51">
        <v>39.06</v>
      </c>
      <c r="K215" s="51">
        <v>5494.52</v>
      </c>
      <c r="L215" s="29"/>
      <c r="N215">
        <f>VLOOKUP(D215,[1]新增!$C:$Q,15,0)</f>
        <v>0</v>
      </c>
      <c r="Q215" t="str">
        <f>VLOOKUP(D215,[10]Sheet1!$D:$I,6,0)</f>
        <v>在岗</v>
      </c>
      <c r="R215" t="str">
        <f>VLOOKUP(D215,[12]Sheet1!$D:$J,7,0)</f>
        <v>在岗</v>
      </c>
      <c r="T215">
        <f>VLOOKUP(D215,[11]Sheet1!$D:$H,5,0)</f>
        <v>1800</v>
      </c>
      <c r="U215">
        <f>VLOOKUP(D215,[11]Sheet1!$D:$I,6,0)</f>
        <v>600.96</v>
      </c>
      <c r="V215">
        <f>VLOOKUP(D215,[11]Sheet1!$D:$J,7,0)</f>
        <v>300.48</v>
      </c>
      <c r="W215">
        <f>VLOOKUP(D215,[11]Sheet1!$D:$L,9,0)</f>
        <v>26.29</v>
      </c>
      <c r="X215">
        <f>VLOOKUP(D215,[11]Sheet1!$D:$K,8,0)</f>
        <v>12.02</v>
      </c>
      <c r="Y215">
        <f>VLOOKUP(D215,[11]Sheet1!$D:$M,10,0)</f>
        <v>2739.75</v>
      </c>
      <c r="AA215">
        <f>VLOOKUP(D215,[13]Sheet1!$D:$H,5,0)</f>
        <v>1800</v>
      </c>
      <c r="AB215">
        <f>VLOOKUP(D215,[13]Sheet1!$D:$I,6,0)</f>
        <v>600.96</v>
      </c>
      <c r="AC215">
        <f>VLOOKUP(D215,[13]Sheet1!$D:$J,7,0)</f>
        <v>300.48</v>
      </c>
      <c r="AD215">
        <f>VLOOKUP(D215,[13]Sheet1!$D:$L,9,0)</f>
        <v>26.29</v>
      </c>
      <c r="AE215">
        <f>VLOOKUP(D215,[13]Sheet1!$D:$K,8,0)</f>
        <v>27.04</v>
      </c>
      <c r="AF215">
        <f>VLOOKUP(D215,[13]Sheet1!$D:$M,10,0)</f>
        <v>2754.77</v>
      </c>
      <c r="AG215">
        <f t="shared" si="29"/>
        <v>5494.52</v>
      </c>
      <c r="AH215">
        <v>3600</v>
      </c>
      <c r="AI215">
        <v>1201.92</v>
      </c>
      <c r="AJ215">
        <v>600.96</v>
      </c>
      <c r="AK215">
        <v>52.58</v>
      </c>
      <c r="AL215">
        <v>39.06</v>
      </c>
      <c r="AM215">
        <f t="shared" si="30"/>
        <v>5494.52</v>
      </c>
      <c r="AO215" t="b">
        <f t="shared" si="31"/>
        <v>1</v>
      </c>
    </row>
    <row r="216" ht="46" customHeight="1" spans="1:41">
      <c r="A216" s="11">
        <v>220</v>
      </c>
      <c r="B216" s="47" t="s">
        <v>11</v>
      </c>
      <c r="C216" s="48" t="s">
        <v>75</v>
      </c>
      <c r="D216" s="74" t="s">
        <v>76</v>
      </c>
      <c r="E216" s="50" t="s">
        <v>33</v>
      </c>
      <c r="F216" s="51">
        <v>3600</v>
      </c>
      <c r="G216" s="51">
        <v>1201.92</v>
      </c>
      <c r="H216" s="51">
        <v>600.96</v>
      </c>
      <c r="I216" s="51">
        <v>52.58</v>
      </c>
      <c r="J216" s="51">
        <v>39.06</v>
      </c>
      <c r="K216" s="51">
        <v>5494.52</v>
      </c>
      <c r="L216" s="29"/>
      <c r="N216">
        <f>VLOOKUP(D216,[1]新增!$C:$Q,15,0)</f>
        <v>0</v>
      </c>
      <c r="Q216" t="str">
        <f>VLOOKUP(D216,[10]Sheet1!$D:$I,6,0)</f>
        <v>在岗</v>
      </c>
      <c r="R216" t="str">
        <f>VLOOKUP(D216,[12]Sheet1!$D:$J,7,0)</f>
        <v>在岗</v>
      </c>
      <c r="T216">
        <f>VLOOKUP(D216,[11]Sheet1!$D:$H,5,0)</f>
        <v>1800</v>
      </c>
      <c r="U216">
        <f>VLOOKUP(D216,[11]Sheet1!$D:$I,6,0)</f>
        <v>600.96</v>
      </c>
      <c r="V216">
        <f>VLOOKUP(D216,[11]Sheet1!$D:$J,7,0)</f>
        <v>300.48</v>
      </c>
      <c r="W216">
        <f>VLOOKUP(D216,[11]Sheet1!$D:$L,9,0)</f>
        <v>26.29</v>
      </c>
      <c r="X216">
        <f>VLOOKUP(D216,[11]Sheet1!$D:$K,8,0)</f>
        <v>12.02</v>
      </c>
      <c r="Y216">
        <f>VLOOKUP(D216,[11]Sheet1!$D:$M,10,0)</f>
        <v>2739.75</v>
      </c>
      <c r="AA216">
        <f>VLOOKUP(D216,[13]Sheet1!$D:$H,5,0)</f>
        <v>1800</v>
      </c>
      <c r="AB216">
        <f>VLOOKUP(D216,[13]Sheet1!$D:$I,6,0)</f>
        <v>600.96</v>
      </c>
      <c r="AC216">
        <f>VLOOKUP(D216,[13]Sheet1!$D:$J,7,0)</f>
        <v>300.48</v>
      </c>
      <c r="AD216">
        <f>VLOOKUP(D216,[13]Sheet1!$D:$L,9,0)</f>
        <v>26.29</v>
      </c>
      <c r="AE216">
        <f>VLOOKUP(D216,[13]Sheet1!$D:$K,8,0)</f>
        <v>27.04</v>
      </c>
      <c r="AF216">
        <f>VLOOKUP(D216,[13]Sheet1!$D:$M,10,0)</f>
        <v>2754.77</v>
      </c>
      <c r="AG216">
        <f t="shared" si="29"/>
        <v>5494.52</v>
      </c>
      <c r="AH216">
        <v>3600</v>
      </c>
      <c r="AI216">
        <v>1201.92</v>
      </c>
      <c r="AJ216">
        <v>600.96</v>
      </c>
      <c r="AK216">
        <v>52.58</v>
      </c>
      <c r="AL216">
        <v>39.06</v>
      </c>
      <c r="AM216">
        <f t="shared" si="30"/>
        <v>5494.52</v>
      </c>
      <c r="AO216" t="b">
        <f t="shared" si="31"/>
        <v>1</v>
      </c>
    </row>
    <row r="217" ht="46" customHeight="1" spans="1:41">
      <c r="A217" s="11">
        <v>221</v>
      </c>
      <c r="B217" s="47" t="s">
        <v>11</v>
      </c>
      <c r="C217" s="48" t="s">
        <v>77</v>
      </c>
      <c r="D217" s="74" t="s">
        <v>78</v>
      </c>
      <c r="E217" s="50" t="s">
        <v>33</v>
      </c>
      <c r="F217" s="51">
        <v>3600</v>
      </c>
      <c r="G217" s="51">
        <v>1201.92</v>
      </c>
      <c r="H217" s="51">
        <v>600.96</v>
      </c>
      <c r="I217" s="51">
        <v>52.58</v>
      </c>
      <c r="J217" s="51">
        <v>39.06</v>
      </c>
      <c r="K217" s="51">
        <v>5494.52</v>
      </c>
      <c r="L217" s="29"/>
      <c r="N217">
        <f>VLOOKUP(D217,[1]新增!$C:$Q,15,0)</f>
        <v>0</v>
      </c>
      <c r="Q217" t="str">
        <f>VLOOKUP(D217,[10]Sheet1!$D:$I,6,0)</f>
        <v>在岗</v>
      </c>
      <c r="R217" t="str">
        <f>VLOOKUP(D217,[12]Sheet1!$D:$J,7,0)</f>
        <v>在岗</v>
      </c>
      <c r="T217">
        <f>VLOOKUP(D217,[11]Sheet1!$D:$H,5,0)</f>
        <v>1800</v>
      </c>
      <c r="U217">
        <f>VLOOKUP(D217,[11]Sheet1!$D:$I,6,0)</f>
        <v>600.96</v>
      </c>
      <c r="V217">
        <f>VLOOKUP(D217,[11]Sheet1!$D:$J,7,0)</f>
        <v>300.48</v>
      </c>
      <c r="W217">
        <f>VLOOKUP(D217,[11]Sheet1!$D:$L,9,0)</f>
        <v>26.29</v>
      </c>
      <c r="X217">
        <f>VLOOKUP(D217,[11]Sheet1!$D:$K,8,0)</f>
        <v>12.02</v>
      </c>
      <c r="Y217">
        <f>VLOOKUP(D217,[11]Sheet1!$D:$M,10,0)</f>
        <v>2739.75</v>
      </c>
      <c r="AA217">
        <f>VLOOKUP(D217,[13]Sheet1!$D:$H,5,0)</f>
        <v>1800</v>
      </c>
      <c r="AB217">
        <f>VLOOKUP(D217,[13]Sheet1!$D:$I,6,0)</f>
        <v>600.96</v>
      </c>
      <c r="AC217">
        <f>VLOOKUP(D217,[13]Sheet1!$D:$J,7,0)</f>
        <v>300.48</v>
      </c>
      <c r="AD217">
        <f>VLOOKUP(D217,[13]Sheet1!$D:$L,9,0)</f>
        <v>26.29</v>
      </c>
      <c r="AE217">
        <f>VLOOKUP(D217,[13]Sheet1!$D:$K,8,0)</f>
        <v>27.04</v>
      </c>
      <c r="AF217">
        <f>VLOOKUP(D217,[13]Sheet1!$D:$M,10,0)</f>
        <v>2754.77</v>
      </c>
      <c r="AG217">
        <f t="shared" si="29"/>
        <v>5494.52</v>
      </c>
      <c r="AH217">
        <v>3600</v>
      </c>
      <c r="AI217">
        <v>1201.92</v>
      </c>
      <c r="AJ217">
        <v>600.96</v>
      </c>
      <c r="AK217">
        <v>52.58</v>
      </c>
      <c r="AL217">
        <v>39.06</v>
      </c>
      <c r="AM217">
        <f t="shared" si="30"/>
        <v>5494.52</v>
      </c>
      <c r="AO217" t="b">
        <f t="shared" si="31"/>
        <v>1</v>
      </c>
    </row>
    <row r="218" ht="46" customHeight="1" spans="1:41">
      <c r="A218" s="11">
        <v>222</v>
      </c>
      <c r="B218" s="47" t="s">
        <v>11</v>
      </c>
      <c r="C218" s="48" t="s">
        <v>79</v>
      </c>
      <c r="D218" s="74" t="s">
        <v>80</v>
      </c>
      <c r="E218" s="50" t="s">
        <v>33</v>
      </c>
      <c r="F218" s="51">
        <v>3600</v>
      </c>
      <c r="G218" s="51">
        <v>1201.92</v>
      </c>
      <c r="H218" s="51">
        <v>600.96</v>
      </c>
      <c r="I218" s="51">
        <v>52.58</v>
      </c>
      <c r="J218" s="51">
        <v>39.06</v>
      </c>
      <c r="K218" s="51">
        <v>5494.52</v>
      </c>
      <c r="L218" s="29"/>
      <c r="N218">
        <f>VLOOKUP(D218,[1]新增!$C:$Q,15,0)</f>
        <v>0</v>
      </c>
      <c r="Q218" t="str">
        <f>VLOOKUP(D218,[10]Sheet1!$D:$I,6,0)</f>
        <v>在岗</v>
      </c>
      <c r="R218" t="str">
        <f>VLOOKUP(D218,[12]Sheet1!$D:$J,7,0)</f>
        <v>在岗</v>
      </c>
      <c r="T218">
        <f>VLOOKUP(D218,[11]Sheet1!$D:$H,5,0)</f>
        <v>1800</v>
      </c>
      <c r="U218">
        <f>VLOOKUP(D218,[11]Sheet1!$D:$I,6,0)</f>
        <v>600.96</v>
      </c>
      <c r="V218">
        <f>VLOOKUP(D218,[11]Sheet1!$D:$J,7,0)</f>
        <v>300.48</v>
      </c>
      <c r="W218">
        <f>VLOOKUP(D218,[11]Sheet1!$D:$L,9,0)</f>
        <v>26.29</v>
      </c>
      <c r="X218">
        <f>VLOOKUP(D218,[11]Sheet1!$D:$K,8,0)</f>
        <v>12.02</v>
      </c>
      <c r="Y218">
        <f>VLOOKUP(D218,[11]Sheet1!$D:$M,10,0)</f>
        <v>2739.75</v>
      </c>
      <c r="AA218">
        <f>VLOOKUP(D218,[13]Sheet1!$D:$H,5,0)</f>
        <v>1800</v>
      </c>
      <c r="AB218">
        <f>VLOOKUP(D218,[13]Sheet1!$D:$I,6,0)</f>
        <v>600.96</v>
      </c>
      <c r="AC218">
        <f>VLOOKUP(D218,[13]Sheet1!$D:$J,7,0)</f>
        <v>300.48</v>
      </c>
      <c r="AD218">
        <f>VLOOKUP(D218,[13]Sheet1!$D:$L,9,0)</f>
        <v>26.29</v>
      </c>
      <c r="AE218">
        <f>VLOOKUP(D218,[13]Sheet1!$D:$K,8,0)</f>
        <v>27.04</v>
      </c>
      <c r="AF218">
        <f>VLOOKUP(D218,[13]Sheet1!$D:$M,10,0)</f>
        <v>2754.77</v>
      </c>
      <c r="AG218">
        <f t="shared" si="29"/>
        <v>5494.52</v>
      </c>
      <c r="AH218">
        <v>3600</v>
      </c>
      <c r="AI218">
        <v>1201.92</v>
      </c>
      <c r="AJ218">
        <v>600.96</v>
      </c>
      <c r="AK218">
        <v>52.58</v>
      </c>
      <c r="AL218">
        <v>39.06</v>
      </c>
      <c r="AM218">
        <f t="shared" si="30"/>
        <v>5494.52</v>
      </c>
      <c r="AO218" t="b">
        <f t="shared" si="31"/>
        <v>1</v>
      </c>
    </row>
    <row r="219" ht="46" customHeight="1" spans="1:41">
      <c r="A219" s="11">
        <v>223</v>
      </c>
      <c r="B219" s="47" t="s">
        <v>11</v>
      </c>
      <c r="C219" s="48" t="s">
        <v>81</v>
      </c>
      <c r="D219" s="74" t="s">
        <v>82</v>
      </c>
      <c r="E219" s="50" t="s">
        <v>50</v>
      </c>
      <c r="F219" s="51">
        <v>3600</v>
      </c>
      <c r="G219" s="51">
        <v>1201.92</v>
      </c>
      <c r="H219" s="51">
        <v>600.96</v>
      </c>
      <c r="I219" s="51">
        <v>52.58</v>
      </c>
      <c r="J219" s="51">
        <v>39.06</v>
      </c>
      <c r="K219" s="51">
        <v>5494.52</v>
      </c>
      <c r="L219" s="29"/>
      <c r="N219">
        <f>VLOOKUP(D219,[1]新增!$C:$Q,15,0)</f>
        <v>0</v>
      </c>
      <c r="Q219" t="str">
        <f>VLOOKUP(D219,[10]Sheet1!$D:$I,6,0)</f>
        <v>在岗</v>
      </c>
      <c r="R219" t="str">
        <f>VLOOKUP(D219,[12]Sheet1!$D:$J,7,0)</f>
        <v>在岗</v>
      </c>
      <c r="T219">
        <f>VLOOKUP(D219,[11]Sheet1!$D:$H,5,0)</f>
        <v>1800</v>
      </c>
      <c r="U219">
        <f>VLOOKUP(D219,[11]Sheet1!$D:$I,6,0)</f>
        <v>600.96</v>
      </c>
      <c r="V219">
        <f>VLOOKUP(D219,[11]Sheet1!$D:$J,7,0)</f>
        <v>300.48</v>
      </c>
      <c r="W219">
        <f>VLOOKUP(D219,[11]Sheet1!$D:$L,9,0)</f>
        <v>26.29</v>
      </c>
      <c r="X219">
        <f>VLOOKUP(D219,[11]Sheet1!$D:$K,8,0)</f>
        <v>12.02</v>
      </c>
      <c r="Y219">
        <f>VLOOKUP(D219,[11]Sheet1!$D:$M,10,0)</f>
        <v>2739.75</v>
      </c>
      <c r="AA219">
        <f>VLOOKUP(D219,[13]Sheet1!$D:$H,5,0)</f>
        <v>1800</v>
      </c>
      <c r="AB219">
        <f>VLOOKUP(D219,[13]Sheet1!$D:$I,6,0)</f>
        <v>600.96</v>
      </c>
      <c r="AC219">
        <f>VLOOKUP(D219,[13]Sheet1!$D:$J,7,0)</f>
        <v>300.48</v>
      </c>
      <c r="AD219">
        <f>VLOOKUP(D219,[13]Sheet1!$D:$L,9,0)</f>
        <v>26.29</v>
      </c>
      <c r="AE219">
        <f>VLOOKUP(D219,[13]Sheet1!$D:$K,8,0)</f>
        <v>27.04</v>
      </c>
      <c r="AF219">
        <f>VLOOKUP(D219,[13]Sheet1!$D:$M,10,0)</f>
        <v>2754.77</v>
      </c>
      <c r="AG219">
        <f t="shared" si="29"/>
        <v>5494.52</v>
      </c>
      <c r="AH219">
        <v>3600</v>
      </c>
      <c r="AI219">
        <v>1201.92</v>
      </c>
      <c r="AJ219">
        <v>600.96</v>
      </c>
      <c r="AK219">
        <v>52.58</v>
      </c>
      <c r="AL219">
        <v>39.06</v>
      </c>
      <c r="AM219">
        <f t="shared" si="30"/>
        <v>5494.52</v>
      </c>
      <c r="AO219" t="b">
        <f t="shared" si="31"/>
        <v>1</v>
      </c>
    </row>
    <row r="220" ht="46" hidden="1" customHeight="1" spans="1:24">
      <c r="A220" s="11">
        <v>224</v>
      </c>
      <c r="B220" s="47" t="s">
        <v>11</v>
      </c>
      <c r="C220" s="48" t="s">
        <v>518</v>
      </c>
      <c r="D220" s="74" t="s">
        <v>519</v>
      </c>
      <c r="E220" s="50" t="s">
        <v>50</v>
      </c>
      <c r="F220"/>
      <c r="G220"/>
      <c r="H220"/>
      <c r="I220"/>
      <c r="J220"/>
      <c r="K220"/>
      <c r="L220" s="29"/>
      <c r="N220">
        <f>VLOOKUP(D220,[1]新增!$C:$Q,15,0)</f>
        <v>20250217</v>
      </c>
      <c r="P220" t="e">
        <f>VLOOKUP(D220,[3]Sheet1!$D:$H,5,0)</f>
        <v>#N/A</v>
      </c>
      <c r="T220" t="e">
        <f>VLOOKUP(D220,[4]Sheet1!$D:$H,5,0)</f>
        <v>#N/A</v>
      </c>
      <c r="U220" t="e">
        <f>VLOOKUP(D220,[4]Sheet1!$D:$I,6,0)</f>
        <v>#N/A</v>
      </c>
      <c r="V220" t="e">
        <f>VLOOKUP(D220,[4]Sheet1!$D:$J,7,0)</f>
        <v>#N/A</v>
      </c>
      <c r="W220" t="e">
        <f>VLOOKUP(D220,[4]Sheet1!$D:$L,9,0)</f>
        <v>#N/A</v>
      </c>
      <c r="X220" t="e">
        <f>VLOOKUP(D220,[4]Sheet1!$D:$L,8,0)</f>
        <v>#N/A</v>
      </c>
    </row>
    <row r="221" ht="46" customHeight="1" spans="1:41">
      <c r="A221" s="11">
        <v>225</v>
      </c>
      <c r="B221" s="47" t="s">
        <v>11</v>
      </c>
      <c r="C221" s="48" t="s">
        <v>83</v>
      </c>
      <c r="D221" s="74" t="s">
        <v>84</v>
      </c>
      <c r="E221" s="50" t="s">
        <v>50</v>
      </c>
      <c r="F221" s="51">
        <v>3600</v>
      </c>
      <c r="G221" s="51">
        <v>1201.92</v>
      </c>
      <c r="H221" s="51">
        <v>600.96</v>
      </c>
      <c r="I221" s="51">
        <v>52.58</v>
      </c>
      <c r="J221" s="51">
        <v>39.06</v>
      </c>
      <c r="K221" s="51">
        <v>5494.52</v>
      </c>
      <c r="L221" s="29"/>
      <c r="N221">
        <f>VLOOKUP(D221,[1]新增!$C:$Q,15,0)</f>
        <v>0</v>
      </c>
      <c r="Q221" t="str">
        <f>VLOOKUP(D221,[10]Sheet1!$D:$I,6,0)</f>
        <v>在岗</v>
      </c>
      <c r="R221" t="str">
        <f>VLOOKUP(D221,[12]Sheet1!$D:$J,7,0)</f>
        <v>在岗</v>
      </c>
      <c r="T221">
        <f>VLOOKUP(D221,[11]Sheet1!$D:$H,5,0)</f>
        <v>1800</v>
      </c>
      <c r="U221">
        <f>VLOOKUP(D221,[11]Sheet1!$D:$I,6,0)</f>
        <v>600.96</v>
      </c>
      <c r="V221">
        <f>VLOOKUP(D221,[11]Sheet1!$D:$J,7,0)</f>
        <v>300.48</v>
      </c>
      <c r="W221">
        <f>VLOOKUP(D221,[11]Sheet1!$D:$L,9,0)</f>
        <v>26.29</v>
      </c>
      <c r="X221">
        <f>VLOOKUP(D221,[11]Sheet1!$D:$K,8,0)</f>
        <v>12.02</v>
      </c>
      <c r="Y221">
        <f>VLOOKUP(D221,[11]Sheet1!$D:$M,10,0)</f>
        <v>2739.75</v>
      </c>
      <c r="AA221">
        <f>VLOOKUP(D221,[13]Sheet1!$D:$H,5,0)</f>
        <v>1800</v>
      </c>
      <c r="AB221">
        <f>VLOOKUP(D221,[13]Sheet1!$D:$I,6,0)</f>
        <v>600.96</v>
      </c>
      <c r="AC221">
        <f>VLOOKUP(D221,[13]Sheet1!$D:$J,7,0)</f>
        <v>300.48</v>
      </c>
      <c r="AD221">
        <f>VLOOKUP(D221,[13]Sheet1!$D:$L,9,0)</f>
        <v>26.29</v>
      </c>
      <c r="AE221">
        <f>VLOOKUP(D221,[13]Sheet1!$D:$K,8,0)</f>
        <v>27.04</v>
      </c>
      <c r="AF221">
        <f>VLOOKUP(D221,[13]Sheet1!$D:$M,10,0)</f>
        <v>2754.77</v>
      </c>
      <c r="AG221">
        <f>Y221+AF221</f>
        <v>5494.52</v>
      </c>
      <c r="AH221">
        <v>3600</v>
      </c>
      <c r="AI221">
        <v>1201.92</v>
      </c>
      <c r="AJ221">
        <v>600.96</v>
      </c>
      <c r="AK221">
        <v>52.58</v>
      </c>
      <c r="AL221">
        <v>39.06</v>
      </c>
      <c r="AM221">
        <f>SUM(AH221:AL221)</f>
        <v>5494.52</v>
      </c>
      <c r="AO221" t="b">
        <f>AG221=AM221</f>
        <v>1</v>
      </c>
    </row>
    <row r="222" ht="46" customHeight="1" spans="1:41">
      <c r="A222" s="11">
        <v>226</v>
      </c>
      <c r="B222" s="47" t="s">
        <v>11</v>
      </c>
      <c r="C222" s="48" t="s">
        <v>85</v>
      </c>
      <c r="D222" s="74" t="s">
        <v>86</v>
      </c>
      <c r="E222" s="50" t="s">
        <v>50</v>
      </c>
      <c r="F222" s="51">
        <v>3600</v>
      </c>
      <c r="G222" s="51">
        <v>1201.92</v>
      </c>
      <c r="H222" s="51">
        <v>600.96</v>
      </c>
      <c r="I222" s="51">
        <v>52.58</v>
      </c>
      <c r="J222" s="51">
        <v>39.06</v>
      </c>
      <c r="K222" s="51">
        <v>5494.52</v>
      </c>
      <c r="L222" s="29"/>
      <c r="N222">
        <f>VLOOKUP(D222,[1]新增!$C:$Q,15,0)</f>
        <v>0</v>
      </c>
      <c r="Q222" t="str">
        <f>VLOOKUP(D222,[10]Sheet1!$D:$I,6,0)</f>
        <v>在岗</v>
      </c>
      <c r="R222" t="str">
        <f>VLOOKUP(D222,[12]Sheet1!$D:$J,7,0)</f>
        <v>在岗</v>
      </c>
      <c r="T222">
        <f>VLOOKUP(D222,[11]Sheet1!$D:$H,5,0)</f>
        <v>1800</v>
      </c>
      <c r="U222">
        <f>VLOOKUP(D222,[11]Sheet1!$D:$I,6,0)</f>
        <v>600.96</v>
      </c>
      <c r="V222">
        <f>VLOOKUP(D222,[11]Sheet1!$D:$J,7,0)</f>
        <v>300.48</v>
      </c>
      <c r="W222">
        <f>VLOOKUP(D222,[11]Sheet1!$D:$L,9,0)</f>
        <v>26.29</v>
      </c>
      <c r="X222">
        <f>VLOOKUP(D222,[11]Sheet1!$D:$K,8,0)</f>
        <v>12.02</v>
      </c>
      <c r="Y222">
        <f>VLOOKUP(D222,[11]Sheet1!$D:$M,10,0)</f>
        <v>2739.75</v>
      </c>
      <c r="AA222">
        <f>VLOOKUP(D222,[13]Sheet1!$D:$H,5,0)</f>
        <v>1800</v>
      </c>
      <c r="AB222">
        <f>VLOOKUP(D222,[13]Sheet1!$D:$I,6,0)</f>
        <v>600.96</v>
      </c>
      <c r="AC222">
        <f>VLOOKUP(D222,[13]Sheet1!$D:$J,7,0)</f>
        <v>300.48</v>
      </c>
      <c r="AD222">
        <f>VLOOKUP(D222,[13]Sheet1!$D:$L,9,0)</f>
        <v>26.29</v>
      </c>
      <c r="AE222">
        <f>VLOOKUP(D222,[13]Sheet1!$D:$K,8,0)</f>
        <v>27.04</v>
      </c>
      <c r="AF222">
        <f>VLOOKUP(D222,[13]Sheet1!$D:$M,10,0)</f>
        <v>2754.77</v>
      </c>
      <c r="AG222">
        <f>Y222+AF222</f>
        <v>5494.52</v>
      </c>
      <c r="AH222">
        <v>3600</v>
      </c>
      <c r="AI222">
        <v>1201.92</v>
      </c>
      <c r="AJ222">
        <v>600.96</v>
      </c>
      <c r="AK222">
        <v>52.58</v>
      </c>
      <c r="AL222">
        <v>39.06</v>
      </c>
      <c r="AM222">
        <f>SUM(AH222:AL222)</f>
        <v>5494.52</v>
      </c>
      <c r="AO222" t="b">
        <f>AG222=AM222</f>
        <v>1</v>
      </c>
    </row>
    <row r="223" ht="46" customHeight="1" spans="1:41">
      <c r="A223" s="11">
        <v>227</v>
      </c>
      <c r="B223" s="47" t="s">
        <v>11</v>
      </c>
      <c r="C223" s="48" t="s">
        <v>87</v>
      </c>
      <c r="D223" s="74" t="s">
        <v>88</v>
      </c>
      <c r="E223" s="50" t="s">
        <v>50</v>
      </c>
      <c r="F223" s="51">
        <v>3600</v>
      </c>
      <c r="G223" s="51">
        <v>1201.92</v>
      </c>
      <c r="H223" s="51">
        <v>600.96</v>
      </c>
      <c r="I223" s="51">
        <v>52.58</v>
      </c>
      <c r="J223" s="51">
        <v>39.06</v>
      </c>
      <c r="K223" s="51">
        <v>5494.52</v>
      </c>
      <c r="L223" s="29"/>
      <c r="N223">
        <f>VLOOKUP(D223,[1]新增!$C:$Q,15,0)</f>
        <v>0</v>
      </c>
      <c r="Q223" t="str">
        <f>VLOOKUP(D223,[10]Sheet1!$D:$I,6,0)</f>
        <v>在岗</v>
      </c>
      <c r="R223" t="str">
        <f>VLOOKUP(D223,[12]Sheet1!$D:$J,7,0)</f>
        <v>在岗</v>
      </c>
      <c r="T223">
        <f>VLOOKUP(D223,[11]Sheet1!$D:$H,5,0)</f>
        <v>1800</v>
      </c>
      <c r="U223">
        <f>VLOOKUP(D223,[11]Sheet1!$D:$I,6,0)</f>
        <v>600.96</v>
      </c>
      <c r="V223">
        <f>VLOOKUP(D223,[11]Sheet1!$D:$J,7,0)</f>
        <v>300.48</v>
      </c>
      <c r="W223">
        <f>VLOOKUP(D223,[11]Sheet1!$D:$L,9,0)</f>
        <v>26.29</v>
      </c>
      <c r="X223">
        <f>VLOOKUP(D223,[11]Sheet1!$D:$K,8,0)</f>
        <v>12.02</v>
      </c>
      <c r="Y223">
        <f>VLOOKUP(D223,[11]Sheet1!$D:$M,10,0)</f>
        <v>2739.75</v>
      </c>
      <c r="AA223">
        <f>VLOOKUP(D223,[13]Sheet1!$D:$H,5,0)</f>
        <v>1800</v>
      </c>
      <c r="AB223">
        <f>VLOOKUP(D223,[13]Sheet1!$D:$I,6,0)</f>
        <v>600.96</v>
      </c>
      <c r="AC223">
        <f>VLOOKUP(D223,[13]Sheet1!$D:$J,7,0)</f>
        <v>300.48</v>
      </c>
      <c r="AD223">
        <f>VLOOKUP(D223,[13]Sheet1!$D:$L,9,0)</f>
        <v>26.29</v>
      </c>
      <c r="AE223">
        <f>VLOOKUP(D223,[13]Sheet1!$D:$K,8,0)</f>
        <v>27.04</v>
      </c>
      <c r="AF223">
        <f>VLOOKUP(D223,[13]Sheet1!$D:$M,10,0)</f>
        <v>2754.77</v>
      </c>
      <c r="AG223">
        <f>Y223+AF223</f>
        <v>5494.52</v>
      </c>
      <c r="AH223">
        <v>3600</v>
      </c>
      <c r="AI223">
        <v>1201.92</v>
      </c>
      <c r="AJ223">
        <v>600.96</v>
      </c>
      <c r="AK223">
        <v>52.58</v>
      </c>
      <c r="AL223">
        <v>39.06</v>
      </c>
      <c r="AM223">
        <f>SUM(AH223:AL223)</f>
        <v>5494.52</v>
      </c>
      <c r="AO223" t="b">
        <f>AG223=AM223</f>
        <v>1</v>
      </c>
    </row>
    <row r="224" ht="17.4" spans="1:41">
      <c r="A224" s="11">
        <v>228</v>
      </c>
      <c r="B224" s="11" t="s">
        <v>11</v>
      </c>
      <c r="C224" s="48" t="s">
        <v>89</v>
      </c>
      <c r="D224" s="74" t="s">
        <v>88</v>
      </c>
      <c r="E224" s="50" t="s">
        <v>90</v>
      </c>
      <c r="F224" s="51">
        <v>3600</v>
      </c>
      <c r="G224" s="51">
        <v>1201.92</v>
      </c>
      <c r="H224" s="51">
        <v>600.96</v>
      </c>
      <c r="I224" s="51">
        <v>52.58</v>
      </c>
      <c r="J224" s="51">
        <v>39.06</v>
      </c>
      <c r="K224" s="51">
        <v>5494.52</v>
      </c>
      <c r="L224" s="52"/>
      <c r="N224">
        <f>VLOOKUP(D224,[1]新增!$C:$Q,15,0)</f>
        <v>0</v>
      </c>
      <c r="Q224" t="str">
        <f>VLOOKUP(D224,[10]Sheet1!$D:$I,6,0)</f>
        <v>在岗</v>
      </c>
      <c r="R224" t="str">
        <f>VLOOKUP(D224,[12]Sheet1!$D:$J,7,0)</f>
        <v>在岗</v>
      </c>
      <c r="T224">
        <f>VLOOKUP(D224,[11]Sheet1!$D:$H,5,0)</f>
        <v>1800</v>
      </c>
      <c r="U224">
        <f>VLOOKUP(D224,[11]Sheet1!$D:$I,6,0)</f>
        <v>600.96</v>
      </c>
      <c r="V224">
        <f>VLOOKUP(D224,[11]Sheet1!$D:$J,7,0)</f>
        <v>300.48</v>
      </c>
      <c r="W224">
        <f>VLOOKUP(D224,[11]Sheet1!$D:$L,9,0)</f>
        <v>26.29</v>
      </c>
      <c r="X224">
        <f>VLOOKUP(D224,[11]Sheet1!$D:$K,8,0)</f>
        <v>12.02</v>
      </c>
      <c r="Y224">
        <f>VLOOKUP(D224,[11]Sheet1!$D:$M,10,0)</f>
        <v>2739.75</v>
      </c>
      <c r="AA224">
        <f>VLOOKUP(D224,[13]Sheet1!$D:$H,5,0)</f>
        <v>1800</v>
      </c>
      <c r="AB224">
        <f>VLOOKUP(D224,[13]Sheet1!$D:$I,6,0)</f>
        <v>600.96</v>
      </c>
      <c r="AC224">
        <f>VLOOKUP(D224,[13]Sheet1!$D:$J,7,0)</f>
        <v>300.48</v>
      </c>
      <c r="AD224">
        <f>VLOOKUP(D224,[13]Sheet1!$D:$L,9,0)</f>
        <v>26.29</v>
      </c>
      <c r="AE224">
        <f>VLOOKUP(D224,[13]Sheet1!$D:$K,8,0)</f>
        <v>27.04</v>
      </c>
      <c r="AF224">
        <f>VLOOKUP(D224,[13]Sheet1!$D:$M,10,0)</f>
        <v>2754.77</v>
      </c>
      <c r="AG224">
        <f>Y224+AF224</f>
        <v>5494.52</v>
      </c>
      <c r="AH224">
        <v>3600</v>
      </c>
      <c r="AI224">
        <v>1201.92</v>
      </c>
      <c r="AJ224">
        <v>600.96</v>
      </c>
      <c r="AK224">
        <v>52.58</v>
      </c>
      <c r="AL224">
        <v>39.06</v>
      </c>
      <c r="AM224">
        <f>SUM(AH224:AL224)</f>
        <v>5494.52</v>
      </c>
      <c r="AO224" t="b">
        <f>AG224=AM224</f>
        <v>1</v>
      </c>
    </row>
    <row r="225" ht="17.4" spans="1:41">
      <c r="A225" s="11">
        <v>229</v>
      </c>
      <c r="B225" s="11" t="s">
        <v>11</v>
      </c>
      <c r="C225" s="48" t="s">
        <v>91</v>
      </c>
      <c r="D225" s="74" t="s">
        <v>92</v>
      </c>
      <c r="E225" s="50" t="s">
        <v>93</v>
      </c>
      <c r="F225" s="51">
        <v>3600</v>
      </c>
      <c r="G225" s="51">
        <v>1201.92</v>
      </c>
      <c r="H225" s="51">
        <v>600.96</v>
      </c>
      <c r="I225" s="51">
        <v>52.58</v>
      </c>
      <c r="J225" s="51">
        <v>39.06</v>
      </c>
      <c r="K225" s="51">
        <v>5494.52</v>
      </c>
      <c r="L225" s="52"/>
      <c r="N225">
        <v>0</v>
      </c>
      <c r="Q225" t="str">
        <f>VLOOKUP(D225,[10]Sheet1!$D:$I,6,0)</f>
        <v>在岗</v>
      </c>
      <c r="R225" t="str">
        <f>VLOOKUP(D225,[12]Sheet1!$D:$J,7,0)</f>
        <v>在岗</v>
      </c>
      <c r="T225">
        <f>VLOOKUP(D225,[11]Sheet1!$D:$H,5,0)</f>
        <v>1800</v>
      </c>
      <c r="U225">
        <f>VLOOKUP(D225,[11]Sheet1!$D:$I,6,0)</f>
        <v>600.96</v>
      </c>
      <c r="V225">
        <f>VLOOKUP(D225,[11]Sheet1!$D:$J,7,0)</f>
        <v>300.48</v>
      </c>
      <c r="W225">
        <f>VLOOKUP(D225,[11]Sheet1!$D:$L,9,0)</f>
        <v>26.29</v>
      </c>
      <c r="X225">
        <f>VLOOKUP(D225,[11]Sheet1!$D:$K,8,0)</f>
        <v>12.02</v>
      </c>
      <c r="Y225">
        <f>VLOOKUP(D225,[11]Sheet1!$D:$M,10,0)</f>
        <v>2739.75</v>
      </c>
      <c r="AA225">
        <f>VLOOKUP(D225,[13]Sheet1!$D:$H,5,0)</f>
        <v>1800</v>
      </c>
      <c r="AB225">
        <f>VLOOKUP(D225,[13]Sheet1!$D:$I,6,0)</f>
        <v>600.96</v>
      </c>
      <c r="AC225">
        <f>VLOOKUP(D225,[13]Sheet1!$D:$J,7,0)</f>
        <v>300.48</v>
      </c>
      <c r="AD225">
        <f>VLOOKUP(D225,[13]Sheet1!$D:$L,9,0)</f>
        <v>26.29</v>
      </c>
      <c r="AE225">
        <f>VLOOKUP(D225,[13]Sheet1!$D:$K,8,0)</f>
        <v>27.04</v>
      </c>
      <c r="AF225">
        <f>VLOOKUP(D225,[13]Sheet1!$D:$M,10,0)</f>
        <v>2754.77</v>
      </c>
      <c r="AG225">
        <f>Y225+AF225</f>
        <v>5494.52</v>
      </c>
      <c r="AH225">
        <v>3600</v>
      </c>
      <c r="AI225">
        <v>1201.92</v>
      </c>
      <c r="AJ225">
        <v>600.96</v>
      </c>
      <c r="AK225">
        <v>52.58</v>
      </c>
      <c r="AL225">
        <v>39.06</v>
      </c>
      <c r="AM225">
        <f>SUM(AH225:AL225)</f>
        <v>5494.52</v>
      </c>
      <c r="AO225" t="b">
        <f>AG225=AM225</f>
        <v>1</v>
      </c>
    </row>
  </sheetData>
  <autoFilter xmlns:etc="http://www.wps.cn/officeDocument/2017/etCustomData" ref="A4:AO225" etc:filterBottomFollowUsedRange="0">
    <filterColumn colId="1">
      <filters>
        <filter val="平煤神马人力资源（叶县）有限公司"/>
      </filters>
    </filterColumn>
    <filterColumn colId="10">
      <filters>
        <filter val="5494.52"/>
        <filter val="2739.75"/>
      </filters>
    </filterColumn>
    <extLst/>
  </autoFilter>
  <mergeCells count="22">
    <mergeCell ref="A1:L1"/>
    <mergeCell ref="A2:C2"/>
    <mergeCell ref="H2:L2"/>
    <mergeCell ref="T2:Y2"/>
    <mergeCell ref="F3:J3"/>
    <mergeCell ref="P3:R3"/>
    <mergeCell ref="T3:X3"/>
    <mergeCell ref="AA3:AE3"/>
    <mergeCell ref="AH3:AL3"/>
    <mergeCell ref="A3:A4"/>
    <mergeCell ref="B3:B4"/>
    <mergeCell ref="C3:C4"/>
    <mergeCell ref="D3:D4"/>
    <mergeCell ref="E3:E4"/>
    <mergeCell ref="K3:K4"/>
    <mergeCell ref="L3:L4"/>
    <mergeCell ref="M3:M4"/>
    <mergeCell ref="N3:N4"/>
    <mergeCell ref="Y3:Y4"/>
    <mergeCell ref="AF3:AF4"/>
    <mergeCell ref="AM3:AM4"/>
    <mergeCell ref="AN3:AN4"/>
  </mergeCells>
  <conditionalFormatting sqref="D124">
    <cfRule type="duplicateValues" dxfId="0" priority="1"/>
  </conditionalFormatting>
  <pageMargins left="0.75" right="0.75" top="1" bottom="1" header="0.5" footer="0.5"/>
  <pageSetup paperSize="9" scale="2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4原稿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_-你笑的好美℃</cp:lastModifiedBy>
  <dcterms:created xsi:type="dcterms:W3CDTF">2020-04-14T04:19:00Z</dcterms:created>
  <dcterms:modified xsi:type="dcterms:W3CDTF">2025-10-27T08:25:28Z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FD6A1FABB5CD40C886D20FEDF4FF031D</vt:lpwstr>
  </property>
</Properties>
</file>