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0" windowHeight="13740" tabRatio="500" firstSheet="1" activeTab="1"/>
  </bookViews>
  <sheets>
    <sheet name="总表" sheetId="1" state="hidden" r:id="rId1"/>
    <sheet name="第二批" sheetId="3" r:id="rId2"/>
    <sheet name="第三批" sheetId="5" r:id="rId3"/>
  </sheets>
  <definedNames>
    <definedName name="_xlnm._FilterDatabase" localSheetId="0" hidden="1">总表!#REF!</definedName>
    <definedName name="_xlnm.Print_Area" localSheetId="1">第二批!$A$6:$P$117</definedName>
  </definedNames>
  <calcPr calcId="125725"/>
</workbook>
</file>

<file path=xl/calcChain.xml><?xml version="1.0" encoding="utf-8"?>
<calcChain xmlns="http://schemas.openxmlformats.org/spreadsheetml/2006/main">
  <c r="E31" i="5"/>
  <c r="D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Q117" i="3"/>
  <c r="P117"/>
  <c r="O117"/>
  <c r="N117"/>
  <c r="M117"/>
  <c r="E117"/>
  <c r="D117"/>
  <c r="Q116"/>
  <c r="Q115"/>
  <c r="S114"/>
  <c r="R114"/>
  <c r="Q114"/>
  <c r="Q113"/>
  <c r="Q112"/>
  <c r="Q111"/>
  <c r="Q110"/>
  <c r="S109"/>
  <c r="R109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E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S29"/>
  <c r="R29"/>
  <c r="Q29"/>
  <c r="S28"/>
  <c r="R28"/>
  <c r="Q28"/>
  <c r="S27"/>
  <c r="R27"/>
  <c r="Q27"/>
  <c r="S26"/>
  <c r="R26"/>
  <c r="Q26"/>
  <c r="Q25"/>
  <c r="Q24"/>
  <c r="Q23"/>
  <c r="Q22"/>
  <c r="Q21"/>
  <c r="Q20"/>
  <c r="Q19"/>
  <c r="S18"/>
  <c r="R18"/>
  <c r="Q18"/>
  <c r="Q17"/>
  <c r="Q16"/>
  <c r="Q15"/>
  <c r="Q14"/>
  <c r="Q13"/>
  <c r="Q12"/>
  <c r="Q11"/>
  <c r="Q10"/>
  <c r="Q9"/>
  <c r="Q8"/>
  <c r="Q7"/>
  <c r="Q6"/>
  <c r="L195" i="1"/>
  <c r="K195"/>
  <c r="J195"/>
  <c r="I195"/>
  <c r="H195"/>
  <c r="G195"/>
  <c r="E195"/>
  <c r="G186"/>
  <c r="E186"/>
  <c r="H169"/>
  <c r="E169"/>
  <c r="E114"/>
  <c r="H104"/>
  <c r="E104"/>
  <c r="H78"/>
  <c r="G78"/>
  <c r="H77"/>
  <c r="H61"/>
  <c r="H60"/>
  <c r="E60"/>
  <c r="H59"/>
  <c r="H57"/>
  <c r="E38"/>
</calcChain>
</file>

<file path=xl/sharedStrings.xml><?xml version="1.0" encoding="utf-8"?>
<sst xmlns="http://schemas.openxmlformats.org/spreadsheetml/2006/main" count="2079" uniqueCount="421">
  <si>
    <t>叶县2018年通村公路项目计划表</t>
  </si>
  <si>
    <t>申请单位（盖章）：</t>
  </si>
  <si>
    <t>时间： 2018年 10月 29日</t>
  </si>
  <si>
    <t>单位：      万元</t>
  </si>
  <si>
    <t>序号</t>
  </si>
  <si>
    <t>项目名称</t>
  </si>
  <si>
    <t>建设性质</t>
  </si>
  <si>
    <t>项目投资（万元）</t>
  </si>
  <si>
    <t>建设里程（公里）</t>
  </si>
  <si>
    <t>建设内容</t>
  </si>
  <si>
    <t>路面结构</t>
  </si>
  <si>
    <t>项目效益</t>
  </si>
  <si>
    <t>备注</t>
  </si>
  <si>
    <t>受益村数</t>
  </si>
  <si>
    <t>受益人数</t>
  </si>
  <si>
    <t>行政村数</t>
  </si>
  <si>
    <t>其中贫困村数</t>
  </si>
  <si>
    <t>其中贫困人数</t>
  </si>
  <si>
    <t>洪庄杨乡 曹李村道</t>
  </si>
  <si>
    <t>改建</t>
  </si>
  <si>
    <t>4.5米宽，5厘米厚沥青混凝土道路</t>
  </si>
  <si>
    <t>洪庄杨乡 八牛营-庙洪线</t>
  </si>
  <si>
    <t>洪庄杨乡 石王-庙洪线-河北高</t>
  </si>
  <si>
    <t>洪庄杨乡 庙洪线-湛河董桥</t>
  </si>
  <si>
    <t>洪庄杨乡 麦刘-边桥</t>
  </si>
  <si>
    <r>
      <rPr>
        <sz val="10"/>
        <rFont val="宋体"/>
        <charset val="134"/>
        <scheme val="minor"/>
      </rPr>
      <t>4</t>
    </r>
    <r>
      <rPr>
        <sz val="10"/>
        <rFont val="宋体"/>
        <charset val="134"/>
      </rPr>
      <t>.5米宽，18厘米厚水泥混凝土道路</t>
    </r>
  </si>
  <si>
    <t>洪庄杨乡 沟刘-蔺庄</t>
  </si>
  <si>
    <t>洪庄杨乡 王湾-王庄</t>
  </si>
  <si>
    <t>洪庄杨乡 王庄-洛岗</t>
  </si>
  <si>
    <t>洪庄杨乡 炼石店-洛南</t>
  </si>
  <si>
    <t>洪庄杨乡 洛岗村道</t>
  </si>
  <si>
    <t>龚店乡 贺渡口—贺北路</t>
  </si>
  <si>
    <t>龚店乡 龚北村道</t>
  </si>
  <si>
    <t>龚店乡 前棠村道</t>
  </si>
  <si>
    <t>龚店乡 边庄—台马</t>
  </si>
  <si>
    <t>龚店乡 工业路-后棠</t>
  </si>
  <si>
    <t>龚店乡 叶寨-夏寨</t>
  </si>
  <si>
    <t>龚店乡 台马-龚田线</t>
  </si>
  <si>
    <t>龚店乡 台刘-边庄</t>
  </si>
  <si>
    <t>龚店乡 台辛线-王庄</t>
  </si>
  <si>
    <r>
      <rPr>
        <sz val="10"/>
        <color theme="1"/>
        <rFont val="宋体"/>
        <charset val="134"/>
        <scheme val="minor"/>
      </rPr>
      <t>4</t>
    </r>
    <r>
      <rPr>
        <sz val="10"/>
        <color indexed="8"/>
        <rFont val="宋体"/>
        <charset val="134"/>
      </rPr>
      <t>.5米宽，18厘米厚水泥混凝土道路</t>
    </r>
  </si>
  <si>
    <t>龚店乡 台辛线-台刘</t>
  </si>
  <si>
    <t>龚店乡 汝坟店村道</t>
  </si>
  <si>
    <t>龚店乡 台辛线—辛庄</t>
  </si>
  <si>
    <t>九龙街道办事处 秦赵-东秦赵</t>
  </si>
  <si>
    <t>九龙街道办事处 张疙瘩-叶鲁路</t>
  </si>
  <si>
    <t>九龙街道办事处 西李庄-生命快速通道</t>
  </si>
  <si>
    <r>
      <rPr>
        <sz val="10"/>
        <color rgb="FFFF0000"/>
        <rFont val="宋体"/>
        <charset val="134"/>
        <scheme val="minor"/>
      </rPr>
      <t>4</t>
    </r>
    <r>
      <rPr>
        <sz val="10"/>
        <color indexed="10"/>
        <rFont val="宋体"/>
        <charset val="134"/>
      </rPr>
      <t>.5米宽，18厘米厚水泥混凝土道路</t>
    </r>
  </si>
  <si>
    <t>有文物，取消</t>
  </si>
  <si>
    <t>九龙街道办事处 杨庄村道</t>
  </si>
  <si>
    <t>九龙街道办事处 刘疙瘩-叶鲁路</t>
  </si>
  <si>
    <t>九龙街道办事处 大林头南村道</t>
  </si>
  <si>
    <t>昆阳街道办事处 叶沙路—南大乔组—许南大道</t>
  </si>
  <si>
    <t>昆阳街道办事处 孟南-大王庄</t>
  </si>
  <si>
    <t>昆阳街道办事处 潘寨-沟王-苗南线（潘寨街道）</t>
  </si>
  <si>
    <t>5米宽，5厘米厚沥青混凝土道路</t>
  </si>
  <si>
    <t>原设计一条路，计量拆分成两个</t>
  </si>
  <si>
    <t>昆阳街道办事处 潘寨-沟王-苗南线（潘寨-苗南线）</t>
  </si>
  <si>
    <t>昆阳街道办事处 程庄-湾李</t>
  </si>
  <si>
    <t>昆阳街道办事处 聂楼—快速通道</t>
  </si>
  <si>
    <t>辛店镇 赵寨—油坊李—东柳庄</t>
  </si>
  <si>
    <t>辛店镇 雷草洼—杨茂吴</t>
  </si>
  <si>
    <t>辛店镇 徐庄—铁佛寺</t>
  </si>
  <si>
    <t>辛店镇 小李庄-洪辛线</t>
  </si>
  <si>
    <t>辛店镇 东白庄村道</t>
  </si>
  <si>
    <t>辛店镇 杨八缸村道</t>
  </si>
  <si>
    <t>辛店镇 龚庄-聂庄</t>
  </si>
  <si>
    <t>辛店镇 平桐线-田寨-栗沟</t>
  </si>
  <si>
    <t>辛店镇 南房庄村道</t>
  </si>
  <si>
    <t>辛店镇 李寨-小邓庄</t>
  </si>
  <si>
    <t>辛店镇 平桐路—油坊李</t>
  </si>
  <si>
    <t>辛店镇 平桐线—杨喜沟</t>
  </si>
  <si>
    <t>辛店镇 水库路—铁佛寺</t>
  </si>
  <si>
    <t>马庄回族乡 张庄-环城路</t>
  </si>
  <si>
    <t>马庄回族乡 华韩-邵黄线</t>
  </si>
  <si>
    <t>叶邑镇 南大营-华庄</t>
  </si>
  <si>
    <t>叶邑镇 许南路-高道士-皮庄</t>
  </si>
  <si>
    <t>叶邑镇 倒马沟村道</t>
  </si>
  <si>
    <t>叶邑镇 南水城-大王庄</t>
  </si>
  <si>
    <t>叶邑镇 大乔-新村</t>
  </si>
  <si>
    <t>叶邑镇 小乔-逍白线</t>
  </si>
  <si>
    <t>叶邑镇 连湾—权沈线</t>
  </si>
  <si>
    <t>叶邑镇 王庄-兰庄</t>
  </si>
  <si>
    <t>叶邑镇 丁庄—高庄</t>
  </si>
  <si>
    <t>叶邑镇 宋寨—小兰庄</t>
  </si>
  <si>
    <t>叶邑镇 平桐路—娄郭</t>
  </si>
  <si>
    <t>叶邑镇 李闫庄-安庄</t>
  </si>
  <si>
    <t>叶邑镇 平龙路-安庄-小王庄</t>
  </si>
  <si>
    <t>叶邑镇 邮亭-逍白线</t>
  </si>
  <si>
    <t>盐都街道办事处 叶公大道-城关中学</t>
  </si>
  <si>
    <t>盐都街道办事处 余庄-东环乡路</t>
  </si>
  <si>
    <t>盐都街道办事处 叶邓路—草厂庾-文化路</t>
  </si>
  <si>
    <t>盐都街道办事处 东环乡路-胡村</t>
  </si>
  <si>
    <t>盐都街道办事处 程寨-闸北路</t>
  </si>
  <si>
    <t>常村镇 大毛庄-镇政府</t>
  </si>
  <si>
    <t>常村镇 柳树王-吴庄</t>
  </si>
  <si>
    <t>常村镇 黄湾-二道路岭</t>
  </si>
  <si>
    <t>常村镇 暖泉-东岗</t>
  </si>
  <si>
    <t>常村镇 南马庄-海庄</t>
  </si>
  <si>
    <t>常村镇 府君庙-石院墙</t>
  </si>
  <si>
    <t>常村镇 月台-张庄</t>
  </si>
  <si>
    <t>常村镇 召庄-栗林店</t>
  </si>
  <si>
    <t>常村镇 桑园-逍白线</t>
  </si>
  <si>
    <t>常村镇 养凤沟-双庙</t>
  </si>
  <si>
    <t>常村镇 大郭沟-刘家岗</t>
  </si>
  <si>
    <t>邓李乡 湾李—杜谢</t>
  </si>
  <si>
    <t>邓李乡 河马村道</t>
  </si>
  <si>
    <t>邓李乡 康营-洪辛线</t>
  </si>
  <si>
    <t>邓李乡 璋环寺-军张村</t>
  </si>
  <si>
    <t>邓李乡 后邓—叶邓路</t>
  </si>
  <si>
    <t>邓李乡 徐庄村道</t>
  </si>
  <si>
    <t>邓李乡 洪辛线—孙寨南</t>
  </si>
  <si>
    <t>水寨乡 时南线—蒋庄</t>
  </si>
  <si>
    <t>水寨乡 屈庄—桃奉</t>
  </si>
  <si>
    <t>水寨乡 时南线—丁华-小庄王</t>
  </si>
  <si>
    <t>水寨乡 时南线-前白观</t>
  </si>
  <si>
    <t>水寨乡 前白观-申王</t>
  </si>
  <si>
    <t>水寨乡 时南线-关庙李</t>
  </si>
  <si>
    <t>水寨乡 余寨-张候庄</t>
  </si>
  <si>
    <t>水寨乡 太康—天边徐</t>
  </si>
  <si>
    <t>水寨乡 桥头张-黄时线</t>
  </si>
  <si>
    <t>廉村镇 西张庄村道</t>
  </si>
  <si>
    <t>廉村镇 时南线-王博儒</t>
  </si>
  <si>
    <t>乡镇自己施工</t>
  </si>
  <si>
    <t>廉村镇 时南线-甘刘</t>
  </si>
  <si>
    <t>廉村镇 廉前线-何庄-小庄王</t>
  </si>
  <si>
    <t>廉村镇 老龚庄-袁庄</t>
  </si>
  <si>
    <t>1835</t>
  </si>
  <si>
    <t>廉村镇 陈湾-洪辛线</t>
  </si>
  <si>
    <t>廉村镇 汪庄-洪辛线</t>
  </si>
  <si>
    <t>廉村镇 新顾-崔王</t>
  </si>
  <si>
    <t>2020</t>
  </si>
  <si>
    <t>廉村镇 叶廉路-后王-路庄</t>
  </si>
  <si>
    <t>3350</t>
  </si>
  <si>
    <t>廉村镇 肖马-甘刘</t>
  </si>
  <si>
    <t>3825</t>
  </si>
  <si>
    <t>廉村镇 穆寨-台杨</t>
  </si>
  <si>
    <t>廉村镇 王丰贞-廉前线</t>
  </si>
  <si>
    <t>廉村镇 柏树杜-水郭</t>
  </si>
  <si>
    <t>1358</t>
  </si>
  <si>
    <t>保安镇 文寨—刘庵—米庵</t>
  </si>
  <si>
    <t>保安镇 三村村道</t>
  </si>
  <si>
    <t>保安镇 大辛庄村道</t>
  </si>
  <si>
    <t>保安镇 夏园-西南坡</t>
  </si>
  <si>
    <t>保安镇 许南路-尹庄-李湾</t>
  </si>
  <si>
    <t>田庄乡 王老四-邵金线</t>
  </si>
  <si>
    <t>田庄乡 后瓦路-朱庄</t>
  </si>
  <si>
    <t>田庄乡 后党-村部</t>
  </si>
  <si>
    <t>田庄乡 罗庄-工业路</t>
  </si>
  <si>
    <t>田庄乡 谭庄-工业路</t>
  </si>
  <si>
    <t>田庄乡 小刘庄-工业路</t>
  </si>
  <si>
    <t>田庄乡 小王庄-后瓦路</t>
  </si>
  <si>
    <t>田庄乡 常庄-郑南公路</t>
  </si>
  <si>
    <t>田庄乡 尤潦-郑南公路</t>
  </si>
  <si>
    <t>田庄乡 梁寨-尤潦</t>
  </si>
  <si>
    <t>田庄乡 小李庄-梁寨</t>
  </si>
  <si>
    <t>1</t>
  </si>
  <si>
    <t>田庄乡 小牛庄-梁寨</t>
  </si>
  <si>
    <t>田庄乡 崔庄-邵金线</t>
  </si>
  <si>
    <t>田庄乡 仙小线-邵桥</t>
  </si>
  <si>
    <t>田庄乡 后马路-三官庙</t>
  </si>
  <si>
    <t>田庄乡 牛庄-黄营</t>
  </si>
  <si>
    <t>3233</t>
  </si>
  <si>
    <t>田庄乡 张申庄-叶沙路</t>
  </si>
  <si>
    <t>夏李乡 董湖-任店岗</t>
  </si>
  <si>
    <t>夏李乡 小集-金柴线</t>
  </si>
  <si>
    <t>夏李乡 姜园村-金柴线</t>
  </si>
  <si>
    <t>夏李乡 前董村-砚台-小樊庄</t>
  </si>
  <si>
    <t>夏李乡 葛庄-板厂-苗庄</t>
  </si>
  <si>
    <t>2722</t>
  </si>
  <si>
    <t>夏李乡 侯庄-平龙路</t>
  </si>
  <si>
    <t>夏李乡 彦岭村-蛮子营</t>
  </si>
  <si>
    <t>夏李乡 平桐路-田庄-大邹营</t>
  </si>
  <si>
    <t>夏李乡 平桐路-岳楼</t>
  </si>
  <si>
    <t>夏李乡 孟沟-三户王</t>
  </si>
  <si>
    <t>夏李乡 丁铁线-牛头里</t>
  </si>
  <si>
    <t>夏李乡 逍白线-大官庄-大杨庄</t>
  </si>
  <si>
    <t>任店镇 刘岭—宋营—刘疙瘩营</t>
  </si>
  <si>
    <t>6279</t>
  </si>
  <si>
    <t>任店镇 寺西村道</t>
  </si>
  <si>
    <t>任店镇 尚武营-平桐路</t>
  </si>
  <si>
    <t>任店镇 新营村道</t>
  </si>
  <si>
    <t>任店镇 汪营-寺克路</t>
  </si>
  <si>
    <t>任店镇 中其营-寺克路</t>
  </si>
  <si>
    <t>任店镇 辉岭营东村-后瓦路</t>
  </si>
  <si>
    <t>任店镇 辉岭营西村-四机部</t>
  </si>
  <si>
    <t>任店镇 秋河-平桐路</t>
  </si>
  <si>
    <t>任店镇 庞汪线-屈庄-平桐路</t>
  </si>
  <si>
    <t>龙泉乡 南莫庄—胡王寨</t>
  </si>
  <si>
    <t>龙泉乡 小河王—南曹庄</t>
  </si>
  <si>
    <t>2053</t>
  </si>
  <si>
    <t>890</t>
  </si>
  <si>
    <t>龙泉乡 铁张-平龙路</t>
  </si>
  <si>
    <t>龙泉乡 曹蔡线—程庄</t>
  </si>
  <si>
    <t>龙泉乡 曹庄-平龙线</t>
  </si>
  <si>
    <t>龙泉乡 北大营-邵金线</t>
  </si>
  <si>
    <t>龙泉乡 胡营-洪辛线</t>
  </si>
  <si>
    <t>龙泉乡 南大营-小营</t>
  </si>
  <si>
    <t>龙泉乡 草厂-贾庄</t>
  </si>
  <si>
    <t>2980</t>
  </si>
  <si>
    <t>龙泉乡 平龙路—白浩庄-郭庄</t>
  </si>
  <si>
    <t>1510</t>
  </si>
  <si>
    <t>龙泉乡 全集村道</t>
  </si>
  <si>
    <t>龙泉乡 王明阳-曹蔡线</t>
  </si>
  <si>
    <t>龙泉乡 东赵庄-汪寨</t>
  </si>
  <si>
    <t>龙泉乡 冢张-平龙路</t>
  </si>
  <si>
    <t>龙泉乡 辛单庄—半截楼</t>
  </si>
  <si>
    <t>1515</t>
  </si>
  <si>
    <t>龙泉乡 彭庄—辛单庄</t>
  </si>
  <si>
    <t>2535</t>
  </si>
  <si>
    <t>龙泉乡 白庄—龙泉</t>
  </si>
  <si>
    <t>仙台镇 小庄—西寨</t>
  </si>
  <si>
    <t>480</t>
  </si>
  <si>
    <t>仙台镇 潘庄村道</t>
  </si>
  <si>
    <t>仙台镇 李庄村-扁担李</t>
  </si>
  <si>
    <t>2139</t>
  </si>
  <si>
    <t>仙台镇 东南拐村-王吉庄村</t>
  </si>
  <si>
    <t>2500</t>
  </si>
  <si>
    <t>1000</t>
  </si>
  <si>
    <t>仙台镇 辛堂村道</t>
  </si>
  <si>
    <t>仙台镇 盐店路-辛娄村</t>
  </si>
  <si>
    <t>仙台镇 盐店路-司庄</t>
  </si>
  <si>
    <t>仙台镇 洪辛线-西南拐村</t>
  </si>
  <si>
    <t>仙台镇 南庞庄村道</t>
  </si>
  <si>
    <t>仙台镇 孟娄线-新顾</t>
  </si>
  <si>
    <t>仙台镇柳树王-布杨村</t>
  </si>
  <si>
    <t>仙台镇 盐庄路-东董庄村</t>
  </si>
  <si>
    <t>仙台镇 刘建庄村道</t>
  </si>
  <si>
    <t>仙台镇 坡魏-盐店路</t>
  </si>
  <si>
    <t>仙台镇 洪辛线-贾刘</t>
  </si>
  <si>
    <t>仙台镇 东北拐-黄坡路</t>
  </si>
  <si>
    <t>仙台镇 老樊寨村道</t>
  </si>
  <si>
    <t>仙台镇 孟娄线-北庞庄</t>
  </si>
  <si>
    <t>任店镇 柳林村道</t>
  </si>
  <si>
    <t>4.5米宽，18厘米厚水泥混凝土道路</t>
  </si>
  <si>
    <t>增加一条路</t>
  </si>
  <si>
    <t>合计：</t>
  </si>
  <si>
    <t>招标时间</t>
  </si>
  <si>
    <t>中标企业</t>
  </si>
  <si>
    <t>开工时间</t>
  </si>
  <si>
    <t>完工时间</t>
  </si>
  <si>
    <t>验收时间</t>
  </si>
  <si>
    <t>资金拨付</t>
  </si>
  <si>
    <t>受益村庄</t>
  </si>
  <si>
    <t>累计拨付</t>
  </si>
  <si>
    <t>河南中亚交建集团有限公司</t>
  </si>
  <si>
    <t>大王庄村</t>
  </si>
  <si>
    <t>甘刘村</t>
  </si>
  <si>
    <t>25个项目</t>
  </si>
  <si>
    <t>2019.6.21</t>
  </si>
  <si>
    <t>2019.6.24</t>
  </si>
  <si>
    <t>2019.10.14</t>
  </si>
  <si>
    <t>2019.11.8</t>
  </si>
  <si>
    <t>2019.3.10</t>
  </si>
  <si>
    <t>2019.05.20</t>
  </si>
  <si>
    <t>2019.05.30</t>
  </si>
  <si>
    <t>高道士村</t>
  </si>
  <si>
    <t>倒马沟村</t>
  </si>
  <si>
    <t>连湾村</t>
  </si>
  <si>
    <t>娄郭村</t>
  </si>
  <si>
    <t>李闫庄、安庄</t>
  </si>
  <si>
    <t>南马庄村</t>
  </si>
  <si>
    <t>府君庙村、石院墙村</t>
  </si>
  <si>
    <t>养凤沟村</t>
  </si>
  <si>
    <t>文寨村</t>
  </si>
  <si>
    <t>保安三村</t>
  </si>
  <si>
    <t>夏园村</t>
  </si>
  <si>
    <t>梁寨村、尤潦村</t>
  </si>
  <si>
    <t>小李庄、梁寨村</t>
  </si>
  <si>
    <t>小牛庄村、梁寨村</t>
  </si>
  <si>
    <t>前董村</t>
  </si>
  <si>
    <t>牛头里村</t>
  </si>
  <si>
    <t>秋河村</t>
  </si>
  <si>
    <t>程庄村</t>
  </si>
  <si>
    <t>东赵庄</t>
  </si>
  <si>
    <t>单营庄村、半节楼村</t>
  </si>
  <si>
    <t>龙泉村</t>
  </si>
  <si>
    <t>西寨村</t>
  </si>
  <si>
    <t>大李庄村、扁担李村</t>
  </si>
  <si>
    <t>王吉庄村</t>
  </si>
  <si>
    <t>辛娄村</t>
  </si>
  <si>
    <t>后司村</t>
  </si>
  <si>
    <t>西南拐村</t>
  </si>
  <si>
    <t>新顾村</t>
  </si>
  <si>
    <t>东董庄村</t>
  </si>
  <si>
    <t>坡魏村</t>
  </si>
  <si>
    <t>贾刘村</t>
  </si>
  <si>
    <t>东北拐村</t>
  </si>
  <si>
    <t>白庄村</t>
  </si>
  <si>
    <t>麦刘村</t>
  </si>
  <si>
    <t>裴昌村</t>
  </si>
  <si>
    <t>王湾村</t>
  </si>
  <si>
    <t>炼石店村</t>
  </si>
  <si>
    <t>王庄村</t>
  </si>
  <si>
    <t>洛北村</t>
  </si>
  <si>
    <t>贺渡口村</t>
  </si>
  <si>
    <t>后棠村</t>
  </si>
  <si>
    <t>汝坟店村</t>
  </si>
  <si>
    <t>前棠村</t>
  </si>
  <si>
    <t>杨八缸村</t>
  </si>
  <si>
    <t>南房庄村</t>
  </si>
  <si>
    <t>油坊李村</t>
  </si>
  <si>
    <t>大乔村</t>
  </si>
  <si>
    <t>暖泉村</t>
  </si>
  <si>
    <t>月台村</t>
  </si>
  <si>
    <t>栗林店村</t>
  </si>
  <si>
    <t>河马村</t>
  </si>
  <si>
    <t>康营村</t>
  </si>
  <si>
    <t>后邓村</t>
  </si>
  <si>
    <t>徐庄村</t>
  </si>
  <si>
    <t>桃奉村</t>
  </si>
  <si>
    <t>前白观村</t>
  </si>
  <si>
    <t>余寨村</t>
  </si>
  <si>
    <t>孤佛寺李村</t>
  </si>
  <si>
    <t>闫庄村</t>
  </si>
  <si>
    <t>老龚庄村</t>
  </si>
  <si>
    <t>英李村</t>
  </si>
  <si>
    <t>尤潦村</t>
  </si>
  <si>
    <t>半坡常村</t>
  </si>
  <si>
    <t>柏树李村</t>
  </si>
  <si>
    <t>牛庄村</t>
  </si>
  <si>
    <t>东杨庄</t>
  </si>
  <si>
    <t>岳楼村</t>
  </si>
  <si>
    <t>新营村</t>
  </si>
  <si>
    <t>南莫庄村</t>
  </si>
  <si>
    <t>小河王村</t>
  </si>
  <si>
    <t>铁张村</t>
  </si>
  <si>
    <t>曹庄村</t>
  </si>
  <si>
    <t>胡营村</t>
  </si>
  <si>
    <t>白浩庄村</t>
  </si>
  <si>
    <t>雷岗村</t>
  </si>
  <si>
    <t>冢张村</t>
  </si>
  <si>
    <t>彭庄村</t>
  </si>
  <si>
    <t>全集村</t>
  </si>
  <si>
    <t>南大营村</t>
  </si>
  <si>
    <t>北大营村</t>
  </si>
  <si>
    <t>东白庄村</t>
  </si>
  <si>
    <t>岗底村</t>
  </si>
  <si>
    <t>赵沟村</t>
  </si>
  <si>
    <t>老樊寨村</t>
  </si>
  <si>
    <t>北庞庄村</t>
  </si>
  <si>
    <t>千兵营村</t>
  </si>
  <si>
    <t>张申庄村、道庄村</t>
  </si>
  <si>
    <t>740</t>
  </si>
  <si>
    <t>三官庙村、千兵营</t>
  </si>
  <si>
    <t>后王村</t>
  </si>
  <si>
    <t>汪庄村</t>
  </si>
  <si>
    <t>老龚庄村、高柳</t>
  </si>
  <si>
    <t>邓李乡 湾李-杜谢</t>
  </si>
  <si>
    <t>湾李村</t>
  </si>
  <si>
    <t>37</t>
  </si>
  <si>
    <t>璋环寺村</t>
  </si>
  <si>
    <t>邮亭村、兰庄村</t>
  </si>
  <si>
    <t>双庄村、南大王庄、</t>
  </si>
  <si>
    <t>叶邑镇 宋寨-小兰庄</t>
  </si>
  <si>
    <t>174</t>
  </si>
  <si>
    <t>樊庄村</t>
  </si>
  <si>
    <t>董湖村</t>
  </si>
  <si>
    <t>785</t>
  </si>
  <si>
    <t>葛庄村</t>
  </si>
  <si>
    <t>赵寨村、油坊李村、东柳庄村</t>
  </si>
  <si>
    <t>龚庄村</t>
  </si>
  <si>
    <t>铁佛寺村</t>
  </si>
  <si>
    <t>何庄、小庄王村</t>
  </si>
  <si>
    <t>辛堂村</t>
  </si>
  <si>
    <t>仙台镇 柳树王-布杨村</t>
  </si>
  <si>
    <t>柳树王村、布杨村</t>
  </si>
  <si>
    <t>刘建庄村</t>
  </si>
  <si>
    <t>蕾草洼村</t>
  </si>
  <si>
    <t>111个项目</t>
  </si>
  <si>
    <t>2019.11.18</t>
  </si>
  <si>
    <t>2019.04.20</t>
  </si>
  <si>
    <t>2019.04.30</t>
  </si>
  <si>
    <t>2019.06.25</t>
  </si>
  <si>
    <t>2019.11.15</t>
  </si>
  <si>
    <t>无</t>
  </si>
  <si>
    <t>河北高、石王</t>
  </si>
  <si>
    <t>柳树王、常村</t>
  </si>
  <si>
    <t>黄湾</t>
  </si>
  <si>
    <t>栗林店</t>
  </si>
  <si>
    <t>马顶山</t>
  </si>
  <si>
    <t>蒋李</t>
  </si>
  <si>
    <t>王博儒</t>
  </si>
  <si>
    <t>小集</t>
  </si>
  <si>
    <t>候庄</t>
  </si>
  <si>
    <t>姜园</t>
  </si>
  <si>
    <t>田庄</t>
  </si>
  <si>
    <t>小官庄、大杨庄</t>
  </si>
  <si>
    <t>彦岭</t>
  </si>
  <si>
    <t>西孙庄</t>
  </si>
  <si>
    <t>寺西</t>
  </si>
  <si>
    <t>草厂</t>
  </si>
  <si>
    <t>潘庄</t>
  </si>
  <si>
    <t>南庞庄</t>
  </si>
  <si>
    <t>大辛庄</t>
  </si>
  <si>
    <t>李湾</t>
  </si>
  <si>
    <t>南大营</t>
  </si>
  <si>
    <t>夏庄、八里园</t>
  </si>
  <si>
    <t>李寨</t>
  </si>
  <si>
    <t>田寨</t>
  </si>
  <si>
    <t>叶邑镇 许南路-高道士-皮庄</t>
    <phoneticPr fontId="13" type="noConversion"/>
  </si>
  <si>
    <t>监理单位</t>
    <phoneticPr fontId="13" type="noConversion"/>
  </si>
  <si>
    <t>河南凯达工程技术有限公司</t>
    <phoneticPr fontId="13" type="noConversion"/>
  </si>
  <si>
    <t>监理单位</t>
    <phoneticPr fontId="35" type="noConversion"/>
  </si>
  <si>
    <t>2019.03.29</t>
  </si>
  <si>
    <t>河南舞强实业有限公司</t>
    <phoneticPr fontId="13" type="noConversion"/>
  </si>
  <si>
    <t>叶县2018年通村公路（第三批）完工公示</t>
    <phoneticPr fontId="35" type="noConversion"/>
  </si>
  <si>
    <r>
      <t>4</t>
    </r>
    <r>
      <rPr>
        <sz val="10"/>
        <color theme="1"/>
        <rFont val="宋体"/>
        <family val="3"/>
        <charset val="134"/>
      </rPr>
      <t>.5米宽，18厘米厚水泥混凝土道路</t>
    </r>
  </si>
  <si>
    <t>河南凯达工程技术有限公司</t>
    <phoneticPr fontId="13" type="noConversion"/>
  </si>
  <si>
    <t>河南舞强实业有限公司</t>
    <phoneticPr fontId="13" type="noConversion"/>
  </si>
  <si>
    <t>河南凯达工程技术有限公司</t>
    <phoneticPr fontId="13" type="noConversion"/>
  </si>
  <si>
    <t>河南凯达工程技术有限公司</t>
    <phoneticPr fontId="13" type="noConversion"/>
  </si>
  <si>
    <t>河南舞强实业有限公司</t>
    <phoneticPr fontId="13" type="noConversion"/>
  </si>
  <si>
    <t>河南凯达工程技术有限公司</t>
    <phoneticPr fontId="13" type="noConversion"/>
  </si>
  <si>
    <t>河南舞强实业有限公司</t>
    <phoneticPr fontId="1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</si>
  <si>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</si>
  <si>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>2019.03.29</t>
    <phoneticPr fontId="13" type="noConversion"/>
  </si>
  <si>
    <t>河南凯达工程技术有限公司</t>
    <phoneticPr fontId="13" type="noConversion"/>
  </si>
  <si>
    <t>河南舞强实业有限公司</t>
    <phoneticPr fontId="13" type="noConversion"/>
  </si>
  <si>
    <t>河南舞强实业有限公司</t>
    <phoneticPr fontId="13" type="noConversion"/>
  </si>
  <si>
    <t>叶县2018年通村公路（第二批）完工公示</t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</si>
</sst>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.000"/>
    <numFmt numFmtId="177" formatCode="0.00_ "/>
    <numFmt numFmtId="178" formatCode="0_ "/>
    <numFmt numFmtId="179" formatCode="0.0000"/>
    <numFmt numFmtId="180" formatCode="0.000_ "/>
    <numFmt numFmtId="181" formatCode="0.0_ "/>
  </numFmts>
  <fonts count="48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SimSun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rgb="FF00B0F0"/>
      <name val="宋体"/>
      <charset val="134"/>
    </font>
    <font>
      <sz val="9"/>
      <color rgb="FF00B0F0"/>
      <name val="宋体"/>
      <charset val="134"/>
      <scheme val="minor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23"/>
      <name val="宋体"/>
      <charset val="134"/>
    </font>
    <font>
      <sz val="10"/>
      <name val="Arial"/>
      <family val="2"/>
    </font>
    <font>
      <sz val="12"/>
      <color indexed="37"/>
      <name val="宋体"/>
      <charset val="134"/>
    </font>
    <font>
      <sz val="12"/>
      <color indexed="19"/>
      <name val="宋体"/>
      <charset val="134"/>
    </font>
    <font>
      <sz val="12"/>
      <color indexed="63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7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7"/>
      </patternFill>
    </fill>
    <fill>
      <patternFill patternType="solid">
        <fgColor indexed="42"/>
        <bgColor indexed="27"/>
      </patternFill>
    </fill>
    <fill>
      <patternFill patternType="solid">
        <fgColor indexed="23"/>
        <bgColor indexed="55"/>
      </patternFill>
    </fill>
    <fill>
      <patternFill patternType="solid">
        <fgColor indexed="8"/>
        <bgColor indexed="58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>
      <alignment vertical="center"/>
    </xf>
    <xf numFmtId="0" fontId="25" fillId="0" borderId="0" applyNumberFormat="0" applyFill="0" applyBorder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25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34" fillId="0" borderId="0"/>
    <xf numFmtId="0" fontId="26" fillId="8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6" fillId="7" borderId="0" applyNumberFormat="0" applyBorder="0" applyProtection="0">
      <alignment vertical="center"/>
    </xf>
    <xf numFmtId="0" fontId="24" fillId="6" borderId="0" applyNumberFormat="0" applyBorder="0" applyProtection="0">
      <alignment vertical="center"/>
    </xf>
    <xf numFmtId="0" fontId="26" fillId="8" borderId="0" applyNumberFormat="0" applyBorder="0" applyProtection="0">
      <alignment vertical="center"/>
    </xf>
    <xf numFmtId="0" fontId="24" fillId="6" borderId="0" applyNumberFormat="0" applyBorder="0" applyProtection="0">
      <alignment vertical="center"/>
    </xf>
    <xf numFmtId="0" fontId="34" fillId="0" borderId="0">
      <alignment vertical="center"/>
    </xf>
    <xf numFmtId="0" fontId="29" fillId="9" borderId="0" applyNumberFormat="0" applyBorder="0" applyProtection="0">
      <alignment vertical="center"/>
    </xf>
    <xf numFmtId="0" fontId="26" fillId="7" borderId="0" applyNumberFormat="0" applyBorder="0" applyProtection="0">
      <alignment vertical="center"/>
    </xf>
    <xf numFmtId="0" fontId="25" fillId="10" borderId="0" applyNumberFormat="0" applyBorder="0" applyProtection="0">
      <alignment vertical="center"/>
    </xf>
    <xf numFmtId="0" fontId="25" fillId="10" borderId="0" applyNumberFormat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34" fillId="0" borderId="0"/>
    <xf numFmtId="0" fontId="25" fillId="0" borderId="0" applyNumberFormat="0" applyFill="0" applyBorder="0" applyProtection="0">
      <alignment vertical="center"/>
    </xf>
    <xf numFmtId="0" fontId="34" fillId="0" borderId="0">
      <alignment vertical="center"/>
    </xf>
    <xf numFmtId="0" fontId="29" fillId="9" borderId="0" applyNumberFormat="0" applyBorder="0" applyProtection="0">
      <alignment vertical="center"/>
    </xf>
    <xf numFmtId="0" fontId="26" fillId="11" borderId="0" applyNumberFormat="0" applyBorder="0" applyProtection="0">
      <alignment vertical="center"/>
    </xf>
    <xf numFmtId="0" fontId="26" fillId="11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30" fillId="12" borderId="0" applyNumberFormat="0" applyBorder="0" applyProtection="0">
      <alignment vertical="center"/>
    </xf>
    <xf numFmtId="0" fontId="30" fillId="12" borderId="0" applyNumberFormat="0" applyBorder="0" applyProtection="0">
      <alignment vertical="center"/>
    </xf>
    <xf numFmtId="0" fontId="34" fillId="0" borderId="0">
      <alignment vertical="center"/>
    </xf>
    <xf numFmtId="0" fontId="31" fillId="12" borderId="21" applyNumberFormat="0" applyProtection="0">
      <alignment vertical="center"/>
    </xf>
    <xf numFmtId="0" fontId="31" fillId="12" borderId="21" applyNumberFormat="0" applyProtection="0">
      <alignment vertical="center"/>
    </xf>
    <xf numFmtId="0" fontId="31" fillId="12" borderId="21" applyNumberFormat="0" applyProtection="0">
      <alignment vertical="center"/>
    </xf>
    <xf numFmtId="0" fontId="31" fillId="12" borderId="21" applyNumberFormat="0" applyProtection="0">
      <alignment vertical="center"/>
    </xf>
    <xf numFmtId="0" fontId="28" fillId="0" borderId="0"/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85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4" xfId="85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7" fillId="0" borderId="4" xfId="69" applyFont="1" applyFill="1" applyBorder="1" applyAlignment="1">
      <alignment horizontal="center" vertical="center"/>
    </xf>
    <xf numFmtId="0" fontId="7" fillId="0" borderId="4" xfId="6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2" borderId="4" xfId="85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4" xfId="85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77" fontId="19" fillId="2" borderId="4" xfId="0" applyNumberFormat="1" applyFont="1" applyFill="1" applyBorder="1" applyAlignment="1">
      <alignment horizontal="center" vertical="center" wrapText="1"/>
    </xf>
    <xf numFmtId="176" fontId="19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3" borderId="4" xfId="85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0" fontId="19" fillId="0" borderId="4" xfId="85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77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 applyProtection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 applyProtection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1" fontId="20" fillId="4" borderId="8" xfId="0" applyNumberFormat="1" applyFont="1" applyFill="1" applyBorder="1" applyAlignment="1">
      <alignment horizontal="center" vertical="center" wrapText="1"/>
    </xf>
    <xf numFmtId="1" fontId="21" fillId="0" borderId="8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" fontId="22" fillId="5" borderId="8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 wrapText="1"/>
    </xf>
    <xf numFmtId="0" fontId="16" fillId="2" borderId="4" xfId="17" applyFont="1" applyFill="1" applyBorder="1" applyAlignment="1">
      <alignment horizontal="center" vertical="center" wrapText="1"/>
    </xf>
    <xf numFmtId="1" fontId="23" fillId="0" borderId="8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 applyProtection="1">
      <alignment horizontal="center" vertical="center" wrapText="1"/>
    </xf>
    <xf numFmtId="1" fontId="22" fillId="0" borderId="8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 applyProtection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wrapText="1"/>
    </xf>
    <xf numFmtId="177" fontId="20" fillId="4" borderId="13" xfId="0" applyNumberFormat="1" applyFont="1" applyFill="1" applyBorder="1" applyAlignment="1">
      <alignment horizontal="center" vertical="center" wrapText="1"/>
    </xf>
    <xf numFmtId="176" fontId="20" fillId="4" borderId="13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" fontId="20" fillId="4" borderId="13" xfId="0" applyNumberFormat="1" applyFont="1" applyFill="1" applyBorder="1" applyAlignment="1">
      <alignment horizontal="center" vertical="center" wrapText="1"/>
    </xf>
    <xf numFmtId="1" fontId="20" fillId="4" borderId="13" xfId="0" applyNumberFormat="1" applyFont="1" applyFill="1" applyBorder="1" applyAlignment="1" applyProtection="1">
      <alignment horizontal="center" vertical="center" wrapText="1"/>
    </xf>
    <xf numFmtId="1" fontId="19" fillId="2" borderId="13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 wrapText="1"/>
    </xf>
    <xf numFmtId="1" fontId="19" fillId="0" borderId="19" xfId="0" applyNumberFormat="1" applyFont="1" applyFill="1" applyBorder="1" applyAlignment="1">
      <alignment horizontal="center" vertical="center" wrapText="1"/>
    </xf>
    <xf numFmtId="1" fontId="19" fillId="0" borderId="2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Fill="1" applyBorder="1" applyAlignment="1" applyProtection="1">
      <alignment horizontal="center" vertical="center" wrapText="1"/>
      <protection locked="0"/>
    </xf>
    <xf numFmtId="0" fontId="42" fillId="0" borderId="2" xfId="0" applyFont="1" applyFill="1" applyBorder="1" applyAlignment="1" applyProtection="1">
      <alignment horizontal="center" vertical="center" wrapText="1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10" xfId="0" applyFont="1" applyFill="1" applyBorder="1" applyAlignment="1" applyProtection="1">
      <alignment horizontal="center" vertical="center" wrapText="1"/>
      <protection locked="0"/>
    </xf>
    <xf numFmtId="0" fontId="41" fillId="0" borderId="11" xfId="0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Fill="1" applyBorder="1" applyAlignment="1" applyProtection="1">
      <alignment horizontal="center" vertical="center" wrapText="1"/>
      <protection locked="0"/>
    </xf>
    <xf numFmtId="49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" xfId="0" applyFont="1" applyFill="1" applyBorder="1" applyAlignment="1" applyProtection="1">
      <alignment horizontal="center" vertical="center" wrapText="1"/>
      <protection locked="0"/>
    </xf>
    <xf numFmtId="0" fontId="43" fillId="0" borderId="7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Alignment="1" applyProtection="1">
      <alignment horizontal="center" vertical="center" wrapText="1"/>
      <protection locked="0"/>
    </xf>
    <xf numFmtId="0" fontId="41" fillId="0" borderId="3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Fill="1" applyBorder="1" applyAlignment="1" applyProtection="1">
      <alignment horizontal="center" vertical="center" wrapText="1"/>
      <protection locked="0"/>
    </xf>
    <xf numFmtId="0" fontId="42" fillId="0" borderId="4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44" fillId="0" borderId="4" xfId="0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4" xfId="0" applyFont="1" applyFill="1" applyBorder="1" applyAlignment="1" applyProtection="1">
      <alignment horizontal="center" vertical="center" wrapText="1"/>
      <protection locked="0"/>
    </xf>
    <xf numFmtId="0" fontId="43" fillId="0" borderId="8" xfId="0" applyFont="1" applyFill="1" applyBorder="1" applyAlignment="1" applyProtection="1">
      <alignment horizontal="center" vertical="center" wrapText="1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9" fontId="4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" xfId="0" applyFont="1" applyFill="1" applyBorder="1" applyAlignment="1">
      <alignment horizontal="center" vertical="center" wrapText="1"/>
    </xf>
    <xf numFmtId="0" fontId="39" fillId="0" borderId="4" xfId="85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177" fontId="39" fillId="0" borderId="4" xfId="0" applyNumberFormat="1" applyFont="1" applyFill="1" applyBorder="1" applyAlignment="1">
      <alignment horizontal="center" vertical="center" wrapText="1"/>
    </xf>
    <xf numFmtId="176" fontId="39" fillId="0" borderId="4" xfId="0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1" fontId="45" fillId="0" borderId="4" xfId="0" applyNumberFormat="1" applyFont="1" applyFill="1" applyBorder="1" applyAlignment="1">
      <alignment horizontal="center" vertical="center" wrapText="1"/>
    </xf>
    <xf numFmtId="0" fontId="46" fillId="0" borderId="4" xfId="71" applyFont="1" applyFill="1" applyBorder="1" applyAlignment="1">
      <alignment horizontal="center" vertical="center"/>
    </xf>
    <xf numFmtId="180" fontId="45" fillId="0" borderId="4" xfId="71" applyNumberFormat="1" applyFont="1" applyFill="1" applyBorder="1" applyAlignment="1">
      <alignment horizontal="center" vertical="center"/>
    </xf>
    <xf numFmtId="1" fontId="39" fillId="0" borderId="4" xfId="0" applyNumberFormat="1" applyFont="1" applyFill="1" applyBorder="1" applyAlignment="1" applyProtection="1">
      <alignment horizontal="center" vertical="center" wrapText="1"/>
    </xf>
    <xf numFmtId="1" fontId="39" fillId="0" borderId="4" xfId="0" applyNumberFormat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46" fillId="0" borderId="0" xfId="0" applyFont="1" applyFill="1" applyAlignment="1">
      <alignment horizontal="center" vertical="center"/>
    </xf>
    <xf numFmtId="179" fontId="39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176" fontId="45" fillId="0" borderId="4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49" fontId="45" fillId="0" borderId="0" xfId="0" applyNumberFormat="1" applyFont="1" applyFill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49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3" xfId="0" applyFont="1" applyFill="1" applyBorder="1" applyAlignment="1">
      <alignment horizontal="center" vertical="center" wrapText="1"/>
    </xf>
    <xf numFmtId="1" fontId="39" fillId="0" borderId="13" xfId="71" applyNumberFormat="1" applyFont="1" applyFill="1" applyBorder="1" applyAlignment="1">
      <alignment horizontal="center" vertical="center" wrapText="1"/>
    </xf>
    <xf numFmtId="1" fontId="39" fillId="0" borderId="13" xfId="2" applyNumberFormat="1" applyFont="1" applyFill="1" applyBorder="1" applyAlignment="1">
      <alignment horizontal="center" vertical="center" wrapText="1"/>
    </xf>
    <xf numFmtId="180" fontId="45" fillId="0" borderId="4" xfId="0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176" fontId="45" fillId="0" borderId="4" xfId="0" applyNumberFormat="1" applyFont="1" applyFill="1" applyBorder="1" applyAlignment="1">
      <alignment horizontal="center" vertical="center"/>
    </xf>
    <xf numFmtId="0" fontId="39" fillId="0" borderId="4" xfId="0" applyNumberFormat="1" applyFont="1" applyFill="1" applyBorder="1" applyAlignment="1">
      <alignment horizontal="center" vertical="center" wrapText="1"/>
    </xf>
    <xf numFmtId="176" fontId="46" fillId="0" borderId="4" xfId="0" applyNumberFormat="1" applyFont="1" applyFill="1" applyBorder="1" applyAlignment="1">
      <alignment horizontal="center" vertical="center"/>
    </xf>
    <xf numFmtId="0" fontId="44" fillId="0" borderId="4" xfId="17" applyFont="1" applyFill="1" applyBorder="1" applyAlignment="1">
      <alignment horizontal="center" vertical="center" wrapText="1"/>
    </xf>
    <xf numFmtId="49" fontId="39" fillId="0" borderId="4" xfId="0" applyNumberFormat="1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177" fontId="45" fillId="0" borderId="4" xfId="0" applyNumberFormat="1" applyFont="1" applyFill="1" applyBorder="1" applyAlignment="1">
      <alignment horizontal="center" vertical="center"/>
    </xf>
    <xf numFmtId="177" fontId="46" fillId="0" borderId="4" xfId="0" applyNumberFormat="1" applyFont="1" applyFill="1" applyBorder="1" applyAlignment="1">
      <alignment horizontal="center" vertical="center"/>
    </xf>
    <xf numFmtId="0" fontId="39" fillId="0" borderId="4" xfId="69" applyFont="1" applyFill="1" applyBorder="1" applyAlignment="1">
      <alignment horizontal="center" vertical="center"/>
    </xf>
    <xf numFmtId="0" fontId="39" fillId="0" borderId="4" xfId="69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180" fontId="39" fillId="0" borderId="6" xfId="0" applyNumberFormat="1" applyFont="1" applyFill="1" applyBorder="1" applyAlignment="1">
      <alignment horizontal="center" vertical="center" wrapText="1"/>
    </xf>
    <xf numFmtId="181" fontId="39" fillId="0" borderId="6" xfId="0" applyNumberFormat="1" applyFont="1" applyFill="1" applyBorder="1" applyAlignment="1">
      <alignment horizontal="center" vertical="center" wrapText="1"/>
    </xf>
    <xf numFmtId="178" fontId="39" fillId="0" borderId="6" xfId="0" applyNumberFormat="1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/>
    </xf>
    <xf numFmtId="180" fontId="45" fillId="0" borderId="6" xfId="0" applyNumberFormat="1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</cellXfs>
  <cellStyles count="110">
    <cellStyle name="Accent" xfId="8"/>
    <cellStyle name="Accent 1" xfId="11"/>
    <cellStyle name="Accent 1 2" xfId="15"/>
    <cellStyle name="Accent 2" xfId="19"/>
    <cellStyle name="Accent 2 2" xfId="13"/>
    <cellStyle name="Accent 3" xfId="20"/>
    <cellStyle name="Accent 3 2" xfId="21"/>
    <cellStyle name="Accent 4" xfId="24"/>
    <cellStyle name="Bad" xfId="18"/>
    <cellStyle name="Bad 2" xfId="26"/>
    <cellStyle name="Error" xfId="27"/>
    <cellStyle name="Error 2" xfId="28"/>
    <cellStyle name="Footnote" xfId="22"/>
    <cellStyle name="Footnote 2" xfId="9"/>
    <cellStyle name="Good" xfId="14"/>
    <cellStyle name="Good 2" xfId="16"/>
    <cellStyle name="Heading" xfId="1"/>
    <cellStyle name="Heading 1" xfId="29"/>
    <cellStyle name="Heading 1 2" xfId="30"/>
    <cellStyle name="Heading 2" xfId="31"/>
    <cellStyle name="Heading 2 2" xfId="32"/>
    <cellStyle name="Heading 3" xfId="12"/>
    <cellStyle name="Neutral" xfId="33"/>
    <cellStyle name="Neutral 2" xfId="34"/>
    <cellStyle name="Note" xfId="36"/>
    <cellStyle name="Note 2" xfId="37"/>
    <cellStyle name="Note 2 2" xfId="38"/>
    <cellStyle name="Note 3" xfId="39"/>
    <cellStyle name="Status" xfId="41"/>
    <cellStyle name="Status 2" xfId="42"/>
    <cellStyle name="Text" xfId="43"/>
    <cellStyle name="Text 2" xfId="3"/>
    <cellStyle name="Warning" xfId="44"/>
    <cellStyle name="Warning 2" xfId="45"/>
    <cellStyle name="常规" xfId="0" builtinId="0"/>
    <cellStyle name="常规 11 2" xfId="46"/>
    <cellStyle name="常规 11 2 2" xfId="47"/>
    <cellStyle name="常规 11 2 2 2" xfId="49"/>
    <cellStyle name="常规 11 2 2 2 2" xfId="50"/>
    <cellStyle name="常规 11 2 2 2 2 2" xfId="51"/>
    <cellStyle name="常规 11 2 2 2 2 2 2" xfId="52"/>
    <cellStyle name="常规 11 2 2 2 2 3" xfId="53"/>
    <cellStyle name="常规 11 2 2 2 3" xfId="54"/>
    <cellStyle name="常规 11 2 2 3" xfId="55"/>
    <cellStyle name="常规 11 2 2 3 2" xfId="56"/>
    <cellStyle name="常规 11 2 2 3 2 2" xfId="57"/>
    <cellStyle name="常规 11 2 2 3 3" xfId="58"/>
    <cellStyle name="常规 11 2 2 4" xfId="59"/>
    <cellStyle name="常规 11 2 3" xfId="60"/>
    <cellStyle name="常规 11 2 3 2" xfId="61"/>
    <cellStyle name="常规 11 2 3 2 2" xfId="62"/>
    <cellStyle name="常规 11 2 3 2 2 2" xfId="63"/>
    <cellStyle name="常规 11 2 3 2 3" xfId="64"/>
    <cellStyle name="常规 11 2 3 3" xfId="65"/>
    <cellStyle name="常规 11 2 4" xfId="66"/>
    <cellStyle name="常规 11 2 4 2" xfId="23"/>
    <cellStyle name="常规 11 2 4 2 2" xfId="10"/>
    <cellStyle name="常规 11 2 4 3" xfId="67"/>
    <cellStyle name="常规 11 2 5" xfId="68"/>
    <cellStyle name="常规 2" xfId="69"/>
    <cellStyle name="常规 2 2" xfId="40"/>
    <cellStyle name="常规 2 3" xfId="70"/>
    <cellStyle name="常规 2 3 2" xfId="17"/>
    <cellStyle name="常规 2 3 2 2" xfId="25"/>
    <cellStyle name="常规 2 3 2 2 2" xfId="71"/>
    <cellStyle name="常规 2 3 2 3" xfId="35"/>
    <cellStyle name="常规 2 3 3" xfId="72"/>
    <cellStyle name="常规 2 4" xfId="73"/>
    <cellStyle name="常规 2 4 2" xfId="74"/>
    <cellStyle name="常规 2 4 2 2" xfId="75"/>
    <cellStyle name="常规 2 4 3" xfId="76"/>
    <cellStyle name="常规 2 5" xfId="77"/>
    <cellStyle name="常规 25 2" xfId="78"/>
    <cellStyle name="常规 3" xfId="79"/>
    <cellStyle name="常规 3 2" xfId="80"/>
    <cellStyle name="常规 3 2 2" xfId="81"/>
    <cellStyle name="常规 3 2 2 2" xfId="82"/>
    <cellStyle name="常规 3 2 3" xfId="83"/>
    <cellStyle name="常规 3 3" xfId="84"/>
    <cellStyle name="常规 4" xfId="85"/>
    <cellStyle name="常规 4 2" xfId="86"/>
    <cellStyle name="常规 4 2 2" xfId="88"/>
    <cellStyle name="常规 4 2 2 2" xfId="90"/>
    <cellStyle name="常规 4 2 2 2 2" xfId="92"/>
    <cellStyle name="常规 4 2 2 2 2 2" xfId="93"/>
    <cellStyle name="常规 4 2 2 2 3" xfId="94"/>
    <cellStyle name="常规 4 2 2 3" xfId="5"/>
    <cellStyle name="常规 4 2 3" xfId="96"/>
    <cellStyle name="常规 4 2 3 2" xfId="97"/>
    <cellStyle name="常规 4 2 3 2 2" xfId="98"/>
    <cellStyle name="常规 4 2 3 3" xfId="99"/>
    <cellStyle name="常规 4 2 4" xfId="101"/>
    <cellStyle name="常规 4 3" xfId="102"/>
    <cellStyle name="常规 4 3 2" xfId="103"/>
    <cellStyle name="常规 4 3 2 2" xfId="104"/>
    <cellStyle name="常规 4 3 2 2 2" xfId="105"/>
    <cellStyle name="常规 4 3 2 3" xfId="48"/>
    <cellStyle name="常规 4 3 3" xfId="106"/>
    <cellStyle name="常规 4 4" xfId="87"/>
    <cellStyle name="常规 4 4 2" xfId="89"/>
    <cellStyle name="常规 4 4 2 2" xfId="91"/>
    <cellStyle name="常规 4 4 3" xfId="4"/>
    <cellStyle name="常规 4 5" xfId="95"/>
    <cellStyle name="常规 4 6" xfId="100"/>
    <cellStyle name="常规 5" xfId="107"/>
    <cellStyle name="常规 5 2" xfId="6"/>
    <cellStyle name="常规 5 2 2" xfId="7"/>
    <cellStyle name="常规 5 3" xfId="108"/>
    <cellStyle name="常规 6" xfId="2"/>
    <cellStyle name="常规 7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workbookViewId="0">
      <pane ySplit="5" topLeftCell="A174" activePane="bottomLeft" state="frozen"/>
      <selection pane="bottomLeft" activeCell="O189" sqref="O189"/>
    </sheetView>
  </sheetViews>
  <sheetFormatPr defaultColWidth="8.75" defaultRowHeight="14.25"/>
  <cols>
    <col min="1" max="1" width="4.625" style="3" customWidth="1"/>
    <col min="2" max="2" width="20.5" style="3" customWidth="1"/>
    <col min="3" max="3" width="5.875" style="3" customWidth="1"/>
    <col min="4" max="4" width="6.75" style="3" customWidth="1"/>
    <col min="5" max="5" width="7.875" style="3" customWidth="1"/>
    <col min="6" max="6" width="27.5" style="4" customWidth="1"/>
    <col min="7" max="7" width="6.5" style="3" customWidth="1"/>
    <col min="8" max="8" width="6" style="3" customWidth="1"/>
    <col min="9" max="12" width="5.625" style="5" customWidth="1"/>
    <col min="13" max="13" width="21.25" style="3" customWidth="1"/>
    <col min="14" max="16384" width="8.75" style="3"/>
  </cols>
  <sheetData>
    <row r="1" spans="1:13" ht="29.1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7"/>
      <c r="J1" s="117"/>
      <c r="K1" s="117"/>
      <c r="L1" s="117"/>
      <c r="M1" s="116"/>
    </row>
    <row r="2" spans="1:13" s="1" customFormat="1" ht="29.1" customHeight="1">
      <c r="A2" s="118" t="s">
        <v>1</v>
      </c>
      <c r="B2" s="118"/>
      <c r="C2" s="6"/>
      <c r="D2" s="6"/>
      <c r="E2" s="6"/>
      <c r="F2" s="15" t="s">
        <v>2</v>
      </c>
      <c r="G2" s="47"/>
      <c r="H2" s="6"/>
      <c r="I2" s="41"/>
      <c r="J2" s="41"/>
      <c r="K2" s="41"/>
      <c r="L2" s="119" t="s">
        <v>3</v>
      </c>
      <c r="M2" s="118"/>
    </row>
    <row r="3" spans="1:13" s="43" customFormat="1" ht="29.1" customHeight="1">
      <c r="A3" s="122" t="s">
        <v>4</v>
      </c>
      <c r="B3" s="114" t="s">
        <v>5</v>
      </c>
      <c r="C3" s="114" t="s">
        <v>6</v>
      </c>
      <c r="D3" s="114" t="s">
        <v>7</v>
      </c>
      <c r="E3" s="114" t="s">
        <v>8</v>
      </c>
      <c r="F3" s="114" t="s">
        <v>9</v>
      </c>
      <c r="G3" s="114" t="s">
        <v>10</v>
      </c>
      <c r="H3" s="114"/>
      <c r="I3" s="120" t="s">
        <v>11</v>
      </c>
      <c r="J3" s="120"/>
      <c r="K3" s="120"/>
      <c r="L3" s="120"/>
      <c r="M3" s="124" t="s">
        <v>12</v>
      </c>
    </row>
    <row r="4" spans="1:13" s="43" customFormat="1" ht="29.1" customHeight="1">
      <c r="A4" s="123"/>
      <c r="B4" s="115"/>
      <c r="C4" s="115"/>
      <c r="D4" s="115"/>
      <c r="E4" s="115"/>
      <c r="F4" s="115"/>
      <c r="G4" s="115"/>
      <c r="H4" s="115"/>
      <c r="I4" s="121" t="s">
        <v>13</v>
      </c>
      <c r="J4" s="121"/>
      <c r="K4" s="121" t="s">
        <v>14</v>
      </c>
      <c r="L4" s="121"/>
      <c r="M4" s="125"/>
    </row>
    <row r="5" spans="1:13" s="43" customFormat="1" ht="39" customHeight="1">
      <c r="A5" s="123"/>
      <c r="B5" s="115"/>
      <c r="C5" s="115"/>
      <c r="D5" s="115"/>
      <c r="E5" s="115"/>
      <c r="F5" s="115"/>
      <c r="G5" s="115"/>
      <c r="H5" s="115"/>
      <c r="I5" s="42" t="s">
        <v>15</v>
      </c>
      <c r="J5" s="42" t="s">
        <v>16</v>
      </c>
      <c r="K5" s="42" t="s">
        <v>14</v>
      </c>
      <c r="L5" s="42" t="s">
        <v>17</v>
      </c>
      <c r="M5" s="125"/>
    </row>
    <row r="6" spans="1:13" s="2" customFormat="1" ht="24.95" customHeight="1">
      <c r="A6" s="7">
        <v>1</v>
      </c>
      <c r="B6" s="28" t="s">
        <v>18</v>
      </c>
      <c r="C6" s="13" t="s">
        <v>19</v>
      </c>
      <c r="D6" s="29"/>
      <c r="E6" s="30">
        <v>1</v>
      </c>
      <c r="F6" s="13" t="s">
        <v>20</v>
      </c>
      <c r="G6" s="30">
        <v>1</v>
      </c>
      <c r="H6" s="30"/>
      <c r="I6" s="31">
        <v>1</v>
      </c>
      <c r="J6" s="31"/>
      <c r="K6" s="71">
        <v>2000</v>
      </c>
      <c r="L6" s="31"/>
      <c r="M6" s="72"/>
    </row>
    <row r="7" spans="1:13" s="2" customFormat="1" ht="24.95" customHeight="1">
      <c r="A7" s="7">
        <v>2</v>
      </c>
      <c r="B7" s="28" t="s">
        <v>21</v>
      </c>
      <c r="C7" s="13" t="s">
        <v>19</v>
      </c>
      <c r="D7" s="29"/>
      <c r="E7" s="30">
        <v>2.15</v>
      </c>
      <c r="F7" s="13" t="s">
        <v>20</v>
      </c>
      <c r="G7" s="30">
        <v>2.4</v>
      </c>
      <c r="H7" s="30"/>
      <c r="I7" s="31">
        <v>1</v>
      </c>
      <c r="J7" s="31"/>
      <c r="K7" s="71">
        <v>150</v>
      </c>
      <c r="L7" s="31"/>
      <c r="M7" s="72"/>
    </row>
    <row r="8" spans="1:13" s="2" customFormat="1" ht="24.95" customHeight="1">
      <c r="A8" s="7">
        <v>3</v>
      </c>
      <c r="B8" s="28" t="s">
        <v>22</v>
      </c>
      <c r="C8" s="13" t="s">
        <v>19</v>
      </c>
      <c r="D8" s="29"/>
      <c r="E8" s="30">
        <v>2</v>
      </c>
      <c r="F8" s="13" t="s">
        <v>20</v>
      </c>
      <c r="G8" s="30">
        <v>2</v>
      </c>
      <c r="H8" s="30"/>
      <c r="I8" s="31">
        <v>2</v>
      </c>
      <c r="J8" s="31"/>
      <c r="K8" s="71">
        <v>2930</v>
      </c>
      <c r="L8" s="31"/>
      <c r="M8" s="72"/>
    </row>
    <row r="9" spans="1:13" s="2" customFormat="1" ht="24.95" customHeight="1">
      <c r="A9" s="7">
        <v>4</v>
      </c>
      <c r="B9" s="28" t="s">
        <v>23</v>
      </c>
      <c r="C9" s="13" t="s">
        <v>19</v>
      </c>
      <c r="D9" s="29"/>
      <c r="E9" s="30">
        <v>1.8</v>
      </c>
      <c r="F9" s="13" t="s">
        <v>20</v>
      </c>
      <c r="G9" s="30">
        <v>1.8</v>
      </c>
      <c r="H9" s="30"/>
      <c r="I9" s="31">
        <v>1</v>
      </c>
      <c r="J9" s="31"/>
      <c r="K9" s="71">
        <v>1300</v>
      </c>
      <c r="L9" s="31"/>
      <c r="M9" s="72"/>
    </row>
    <row r="10" spans="1:13" s="2" customFormat="1" ht="24.95" customHeight="1">
      <c r="A10" s="7">
        <v>5</v>
      </c>
      <c r="B10" s="28" t="s">
        <v>24</v>
      </c>
      <c r="C10" s="13" t="s">
        <v>19</v>
      </c>
      <c r="D10" s="29"/>
      <c r="E10" s="30">
        <v>0.6</v>
      </c>
      <c r="F10" s="27" t="s">
        <v>25</v>
      </c>
      <c r="G10" s="30"/>
      <c r="H10" s="30">
        <v>0.6</v>
      </c>
      <c r="I10" s="31">
        <v>1</v>
      </c>
      <c r="J10" s="31"/>
      <c r="K10" s="71">
        <v>870</v>
      </c>
      <c r="L10" s="31"/>
      <c r="M10" s="72"/>
    </row>
    <row r="11" spans="1:13" s="2" customFormat="1" ht="24.95" customHeight="1">
      <c r="A11" s="7">
        <v>6</v>
      </c>
      <c r="B11" s="28" t="s">
        <v>26</v>
      </c>
      <c r="C11" s="13" t="s">
        <v>19</v>
      </c>
      <c r="D11" s="29"/>
      <c r="E11" s="30">
        <v>0.88</v>
      </c>
      <c r="F11" s="27" t="s">
        <v>25</v>
      </c>
      <c r="G11" s="30"/>
      <c r="H11" s="30">
        <v>1.1000000000000001</v>
      </c>
      <c r="I11" s="31">
        <v>1</v>
      </c>
      <c r="J11" s="31"/>
      <c r="K11" s="31">
        <v>1270</v>
      </c>
      <c r="L11" s="31"/>
      <c r="M11" s="72"/>
    </row>
    <row r="12" spans="1:13" s="2" customFormat="1" ht="24.95" customHeight="1">
      <c r="A12" s="7">
        <v>7</v>
      </c>
      <c r="B12" s="28" t="s">
        <v>27</v>
      </c>
      <c r="C12" s="13" t="s">
        <v>19</v>
      </c>
      <c r="D12" s="29"/>
      <c r="E12" s="30">
        <v>1.3</v>
      </c>
      <c r="F12" s="27" t="s">
        <v>25</v>
      </c>
      <c r="G12" s="30"/>
      <c r="H12" s="30">
        <v>1.3</v>
      </c>
      <c r="I12" s="31">
        <v>1</v>
      </c>
      <c r="J12" s="31"/>
      <c r="K12" s="71">
        <v>1687</v>
      </c>
      <c r="L12" s="31"/>
      <c r="M12" s="72"/>
    </row>
    <row r="13" spans="1:13" s="2" customFormat="1" ht="24.95" customHeight="1">
      <c r="A13" s="7">
        <v>8</v>
      </c>
      <c r="B13" s="28" t="s">
        <v>28</v>
      </c>
      <c r="C13" s="13"/>
      <c r="D13" s="29"/>
      <c r="E13" s="30">
        <v>1.1000000000000001</v>
      </c>
      <c r="F13" s="27" t="s">
        <v>25</v>
      </c>
      <c r="G13" s="30"/>
      <c r="H13" s="30">
        <v>1.1000000000000001</v>
      </c>
      <c r="I13" s="31">
        <v>1</v>
      </c>
      <c r="J13" s="31"/>
      <c r="K13" s="71">
        <v>2300</v>
      </c>
      <c r="L13" s="31"/>
      <c r="M13" s="72"/>
    </row>
    <row r="14" spans="1:13" s="2" customFormat="1" ht="24.95" customHeight="1">
      <c r="A14" s="7">
        <v>9</v>
      </c>
      <c r="B14" s="28" t="s">
        <v>29</v>
      </c>
      <c r="C14" s="13" t="s">
        <v>19</v>
      </c>
      <c r="D14" s="29"/>
      <c r="E14" s="30">
        <v>1.8</v>
      </c>
      <c r="F14" s="27" t="s">
        <v>25</v>
      </c>
      <c r="G14" s="30"/>
      <c r="H14" s="30">
        <v>1.8</v>
      </c>
      <c r="I14" s="31">
        <v>2</v>
      </c>
      <c r="J14" s="31"/>
      <c r="K14" s="71">
        <v>1900</v>
      </c>
      <c r="L14" s="31"/>
      <c r="M14" s="72"/>
    </row>
    <row r="15" spans="1:13" s="2" customFormat="1" ht="24.95" customHeight="1">
      <c r="A15" s="7">
        <v>10</v>
      </c>
      <c r="B15" s="28" t="s">
        <v>30</v>
      </c>
      <c r="C15" s="13"/>
      <c r="D15" s="29"/>
      <c r="E15" s="30">
        <v>0.75</v>
      </c>
      <c r="F15" s="27" t="s">
        <v>25</v>
      </c>
      <c r="G15" s="30"/>
      <c r="H15" s="30">
        <v>0.75</v>
      </c>
      <c r="I15" s="31">
        <v>1</v>
      </c>
      <c r="J15" s="31"/>
      <c r="K15" s="71">
        <v>1870</v>
      </c>
      <c r="L15" s="31"/>
      <c r="M15" s="72"/>
    </row>
    <row r="16" spans="1:13" s="44" customFormat="1" ht="24.95" customHeight="1">
      <c r="A16" s="7">
        <v>11</v>
      </c>
      <c r="B16" s="13" t="s">
        <v>31</v>
      </c>
      <c r="C16" s="13" t="s">
        <v>19</v>
      </c>
      <c r="D16" s="29"/>
      <c r="E16" s="30">
        <v>0.88</v>
      </c>
      <c r="F16" s="13" t="s">
        <v>20</v>
      </c>
      <c r="G16" s="30">
        <v>0.88</v>
      </c>
      <c r="H16" s="30"/>
      <c r="I16" s="31">
        <v>1</v>
      </c>
      <c r="J16" s="31"/>
      <c r="K16" s="71">
        <v>1980</v>
      </c>
      <c r="L16" s="31"/>
      <c r="M16" s="72"/>
    </row>
    <row r="17" spans="1:13" s="2" customFormat="1" ht="24.95" customHeight="1">
      <c r="A17" s="7">
        <v>12</v>
      </c>
      <c r="B17" s="13" t="s">
        <v>32</v>
      </c>
      <c r="C17" s="13" t="s">
        <v>19</v>
      </c>
      <c r="D17" s="29"/>
      <c r="E17" s="30">
        <v>1.03</v>
      </c>
      <c r="F17" s="13" t="s">
        <v>20</v>
      </c>
      <c r="G17" s="30">
        <v>1.03</v>
      </c>
      <c r="H17" s="30"/>
      <c r="I17" s="31">
        <v>1</v>
      </c>
      <c r="J17" s="31"/>
      <c r="K17" s="71">
        <v>847</v>
      </c>
      <c r="L17" s="31"/>
      <c r="M17" s="73"/>
    </row>
    <row r="18" spans="1:13" s="2" customFormat="1" ht="24.95" customHeight="1">
      <c r="A18" s="7">
        <v>13</v>
      </c>
      <c r="B18" s="13" t="s">
        <v>33</v>
      </c>
      <c r="C18" s="13" t="s">
        <v>19</v>
      </c>
      <c r="D18" s="29"/>
      <c r="E18" s="30">
        <v>0.46</v>
      </c>
      <c r="F18" s="27" t="s">
        <v>25</v>
      </c>
      <c r="G18" s="30"/>
      <c r="H18" s="30">
        <v>0.46</v>
      </c>
      <c r="I18" s="31">
        <v>1</v>
      </c>
      <c r="J18" s="31"/>
      <c r="K18" s="71">
        <v>1678</v>
      </c>
      <c r="L18" s="31"/>
      <c r="M18" s="72"/>
    </row>
    <row r="19" spans="1:13" s="2" customFormat="1" ht="24.95" customHeight="1">
      <c r="A19" s="7">
        <v>14</v>
      </c>
      <c r="B19" s="28" t="s">
        <v>34</v>
      </c>
      <c r="C19" s="13" t="s">
        <v>19</v>
      </c>
      <c r="D19" s="29"/>
      <c r="E19" s="30">
        <v>0.9</v>
      </c>
      <c r="F19" s="13" t="s">
        <v>20</v>
      </c>
      <c r="G19" s="30">
        <v>0.9</v>
      </c>
      <c r="H19" s="30"/>
      <c r="I19" s="31">
        <v>1</v>
      </c>
      <c r="J19" s="31"/>
      <c r="K19" s="71">
        <v>712</v>
      </c>
      <c r="L19" s="31"/>
      <c r="M19" s="73"/>
    </row>
    <row r="20" spans="1:13" s="2" customFormat="1" ht="24.95" customHeight="1">
      <c r="A20" s="7">
        <v>15</v>
      </c>
      <c r="B20" s="28" t="s">
        <v>35</v>
      </c>
      <c r="C20" s="13" t="s">
        <v>19</v>
      </c>
      <c r="D20" s="29"/>
      <c r="E20" s="30">
        <v>1.55</v>
      </c>
      <c r="F20" s="13" t="s">
        <v>20</v>
      </c>
      <c r="G20" s="30">
        <v>1.55</v>
      </c>
      <c r="H20" s="30"/>
      <c r="I20" s="31">
        <v>1</v>
      </c>
      <c r="J20" s="31"/>
      <c r="K20" s="71">
        <v>2800</v>
      </c>
      <c r="L20" s="31"/>
      <c r="M20" s="72"/>
    </row>
    <row r="21" spans="1:13" s="2" customFormat="1" ht="24.95" customHeight="1">
      <c r="A21" s="7">
        <v>16</v>
      </c>
      <c r="B21" s="8" t="s">
        <v>36</v>
      </c>
      <c r="C21" s="9" t="s">
        <v>19</v>
      </c>
      <c r="D21" s="10"/>
      <c r="E21" s="11">
        <v>1.6</v>
      </c>
      <c r="F21" s="9" t="s">
        <v>20</v>
      </c>
      <c r="G21" s="11">
        <v>1.6</v>
      </c>
      <c r="H21" s="11"/>
      <c r="I21" s="17">
        <v>1</v>
      </c>
      <c r="J21" s="17"/>
      <c r="K21" s="17">
        <v>2070</v>
      </c>
      <c r="L21" s="17"/>
      <c r="M21" s="72"/>
    </row>
    <row r="22" spans="1:13" s="2" customFormat="1" ht="24.95" customHeight="1">
      <c r="A22" s="7">
        <v>17</v>
      </c>
      <c r="B22" s="8" t="s">
        <v>37</v>
      </c>
      <c r="C22" s="9" t="s">
        <v>19</v>
      </c>
      <c r="D22" s="10"/>
      <c r="E22" s="11">
        <v>2.6</v>
      </c>
      <c r="F22" s="9" t="s">
        <v>20</v>
      </c>
      <c r="G22" s="11">
        <v>2.6</v>
      </c>
      <c r="H22" s="11"/>
      <c r="I22" s="17">
        <v>1</v>
      </c>
      <c r="J22" s="17"/>
      <c r="K22" s="18">
        <v>398</v>
      </c>
      <c r="L22" s="17"/>
      <c r="M22" s="73"/>
    </row>
    <row r="23" spans="1:13" s="2" customFormat="1" ht="24.95" customHeight="1">
      <c r="A23" s="7">
        <v>18</v>
      </c>
      <c r="B23" s="8" t="s">
        <v>38</v>
      </c>
      <c r="C23" s="9" t="s">
        <v>19</v>
      </c>
      <c r="D23" s="10"/>
      <c r="E23" s="11">
        <v>0.7</v>
      </c>
      <c r="F23" s="9" t="s">
        <v>20</v>
      </c>
      <c r="G23" s="11">
        <v>0.7</v>
      </c>
      <c r="H23" s="11"/>
      <c r="I23" s="17">
        <v>1</v>
      </c>
      <c r="J23" s="17"/>
      <c r="K23" s="18">
        <v>2489</v>
      </c>
      <c r="L23" s="17"/>
      <c r="M23" s="73"/>
    </row>
    <row r="24" spans="1:13" s="2" customFormat="1" ht="24.95" customHeight="1">
      <c r="A24" s="7">
        <v>19</v>
      </c>
      <c r="B24" s="9" t="s">
        <v>39</v>
      </c>
      <c r="C24" s="9" t="s">
        <v>19</v>
      </c>
      <c r="D24" s="10"/>
      <c r="E24" s="11">
        <v>2.2999999999999998</v>
      </c>
      <c r="F24" s="12" t="s">
        <v>40</v>
      </c>
      <c r="G24" s="11"/>
      <c r="H24" s="11">
        <v>2.2999999999999998</v>
      </c>
      <c r="I24" s="17">
        <v>1</v>
      </c>
      <c r="J24" s="17"/>
      <c r="K24" s="18">
        <v>534</v>
      </c>
      <c r="L24" s="17"/>
      <c r="M24" s="73"/>
    </row>
    <row r="25" spans="1:13" s="2" customFormat="1" ht="24.95" customHeight="1">
      <c r="A25" s="7">
        <v>20</v>
      </c>
      <c r="B25" s="9" t="s">
        <v>41</v>
      </c>
      <c r="C25" s="9" t="s">
        <v>19</v>
      </c>
      <c r="D25" s="10"/>
      <c r="E25" s="11">
        <v>1.52</v>
      </c>
      <c r="F25" s="27" t="s">
        <v>25</v>
      </c>
      <c r="G25" s="30"/>
      <c r="H25" s="30">
        <v>1.52</v>
      </c>
      <c r="I25" s="31">
        <v>1</v>
      </c>
      <c r="J25" s="17"/>
      <c r="K25" s="18">
        <v>2489</v>
      </c>
      <c r="L25" s="17"/>
      <c r="M25" s="73"/>
    </row>
    <row r="26" spans="1:13" s="2" customFormat="1" ht="24.95" customHeight="1">
      <c r="A26" s="7">
        <v>21</v>
      </c>
      <c r="B26" s="9" t="s">
        <v>42</v>
      </c>
      <c r="C26" s="9" t="s">
        <v>19</v>
      </c>
      <c r="D26" s="10"/>
      <c r="E26" s="11">
        <v>1.5</v>
      </c>
      <c r="F26" s="27" t="s">
        <v>25</v>
      </c>
      <c r="G26" s="30"/>
      <c r="H26" s="30">
        <v>1.5</v>
      </c>
      <c r="I26" s="31">
        <v>1</v>
      </c>
      <c r="J26" s="17"/>
      <c r="K26" s="18">
        <v>3185</v>
      </c>
      <c r="L26" s="17"/>
      <c r="M26" s="72"/>
    </row>
    <row r="27" spans="1:13" s="2" customFormat="1" ht="24.95" customHeight="1">
      <c r="A27" s="7">
        <v>22</v>
      </c>
      <c r="B27" s="9" t="s">
        <v>43</v>
      </c>
      <c r="C27" s="9" t="s">
        <v>19</v>
      </c>
      <c r="D27" s="10"/>
      <c r="E27" s="11">
        <v>1.5</v>
      </c>
      <c r="F27" s="27" t="s">
        <v>25</v>
      </c>
      <c r="G27" s="30"/>
      <c r="H27" s="30">
        <v>1.6</v>
      </c>
      <c r="I27" s="31">
        <v>1</v>
      </c>
      <c r="J27" s="17"/>
      <c r="K27" s="18">
        <v>1100</v>
      </c>
      <c r="L27" s="17"/>
      <c r="M27" s="72"/>
    </row>
    <row r="28" spans="1:13" s="45" customFormat="1" ht="24.95" customHeight="1">
      <c r="A28" s="7">
        <v>23</v>
      </c>
      <c r="B28" s="48" t="s">
        <v>44</v>
      </c>
      <c r="C28" s="49" t="s">
        <v>19</v>
      </c>
      <c r="D28" s="50"/>
      <c r="E28" s="51">
        <v>0.76</v>
      </c>
      <c r="F28" s="52" t="s">
        <v>25</v>
      </c>
      <c r="G28" s="53"/>
      <c r="H28" s="53">
        <v>0.76</v>
      </c>
      <c r="I28" s="74">
        <v>1</v>
      </c>
      <c r="J28" s="75"/>
      <c r="K28" s="76">
        <v>1850</v>
      </c>
      <c r="L28" s="75"/>
      <c r="M28" s="77"/>
    </row>
    <row r="29" spans="1:13" s="45" customFormat="1" ht="24.95" customHeight="1">
      <c r="A29" s="7">
        <v>24</v>
      </c>
      <c r="B29" s="48" t="s">
        <v>45</v>
      </c>
      <c r="C29" s="49" t="s">
        <v>19</v>
      </c>
      <c r="D29" s="50"/>
      <c r="E29" s="51">
        <v>1</v>
      </c>
      <c r="F29" s="52" t="s">
        <v>25</v>
      </c>
      <c r="G29" s="53"/>
      <c r="H29" s="53">
        <v>1</v>
      </c>
      <c r="I29" s="74">
        <v>1</v>
      </c>
      <c r="J29" s="75"/>
      <c r="K29" s="76">
        <v>2100</v>
      </c>
      <c r="L29" s="75"/>
      <c r="M29" s="77"/>
    </row>
    <row r="30" spans="1:13" s="45" customFormat="1" ht="24.95" customHeight="1">
      <c r="A30" s="54">
        <v>25</v>
      </c>
      <c r="B30" s="55" t="s">
        <v>46</v>
      </c>
      <c r="C30" s="56" t="s">
        <v>19</v>
      </c>
      <c r="D30" s="57"/>
      <c r="E30" s="58">
        <v>0.6</v>
      </c>
      <c r="F30" s="59" t="s">
        <v>47</v>
      </c>
      <c r="G30" s="58"/>
      <c r="H30" s="58">
        <v>0.6</v>
      </c>
      <c r="I30" s="78">
        <v>1</v>
      </c>
      <c r="J30" s="78"/>
      <c r="K30" s="79">
        <v>2146</v>
      </c>
      <c r="L30" s="78"/>
      <c r="M30" s="80" t="s">
        <v>48</v>
      </c>
    </row>
    <row r="31" spans="1:13" s="45" customFormat="1" ht="24.95" customHeight="1">
      <c r="A31" s="7">
        <v>26</v>
      </c>
      <c r="B31" s="48" t="s">
        <v>49</v>
      </c>
      <c r="C31" s="49" t="s">
        <v>19</v>
      </c>
      <c r="D31" s="50"/>
      <c r="E31" s="51">
        <v>2.09</v>
      </c>
      <c r="F31" s="52" t="s">
        <v>25</v>
      </c>
      <c r="G31" s="53"/>
      <c r="H31" s="53">
        <v>1.7310000000000001</v>
      </c>
      <c r="I31" s="74">
        <v>1</v>
      </c>
      <c r="J31" s="75"/>
      <c r="K31" s="76">
        <v>1100</v>
      </c>
      <c r="L31" s="75"/>
      <c r="M31" s="77"/>
    </row>
    <row r="32" spans="1:13" s="45" customFormat="1" ht="24.95" customHeight="1">
      <c r="A32" s="7">
        <v>27</v>
      </c>
      <c r="B32" s="49" t="s">
        <v>50</v>
      </c>
      <c r="C32" s="49" t="s">
        <v>19</v>
      </c>
      <c r="D32" s="50"/>
      <c r="E32" s="51">
        <v>0.68</v>
      </c>
      <c r="F32" s="52" t="s">
        <v>25</v>
      </c>
      <c r="G32" s="53"/>
      <c r="H32" s="53">
        <v>1.69</v>
      </c>
      <c r="I32" s="74">
        <v>1</v>
      </c>
      <c r="J32" s="75"/>
      <c r="K32" s="76">
        <v>510</v>
      </c>
      <c r="L32" s="75"/>
      <c r="M32" s="77"/>
    </row>
    <row r="33" spans="1:13" s="45" customFormat="1" ht="24.95" customHeight="1">
      <c r="A33" s="7">
        <v>28</v>
      </c>
      <c r="B33" s="49" t="s">
        <v>51</v>
      </c>
      <c r="C33" s="49" t="s">
        <v>19</v>
      </c>
      <c r="D33" s="50"/>
      <c r="E33" s="51">
        <v>0.7</v>
      </c>
      <c r="F33" s="60" t="s">
        <v>20</v>
      </c>
      <c r="G33" s="53">
        <v>0.7</v>
      </c>
      <c r="H33" s="53"/>
      <c r="I33" s="74">
        <v>1</v>
      </c>
      <c r="J33" s="75"/>
      <c r="K33" s="76">
        <v>1940</v>
      </c>
      <c r="L33" s="75"/>
      <c r="M33" s="77"/>
    </row>
    <row r="34" spans="1:13" s="45" customFormat="1" ht="24.95" customHeight="1">
      <c r="A34" s="7">
        <v>29</v>
      </c>
      <c r="B34" s="48" t="s">
        <v>52</v>
      </c>
      <c r="C34" s="49" t="s">
        <v>19</v>
      </c>
      <c r="D34" s="50"/>
      <c r="E34" s="51">
        <v>1.3</v>
      </c>
      <c r="F34" s="60" t="s">
        <v>20</v>
      </c>
      <c r="G34" s="53">
        <v>1.3</v>
      </c>
      <c r="H34" s="53"/>
      <c r="I34" s="74">
        <v>1</v>
      </c>
      <c r="J34" s="75"/>
      <c r="K34" s="76">
        <v>580</v>
      </c>
      <c r="L34" s="75"/>
      <c r="M34" s="77"/>
    </row>
    <row r="35" spans="1:13" s="45" customFormat="1" ht="24.95" customHeight="1">
      <c r="A35" s="7">
        <v>30</v>
      </c>
      <c r="B35" s="48" t="s">
        <v>53</v>
      </c>
      <c r="C35" s="49" t="s">
        <v>19</v>
      </c>
      <c r="D35" s="50"/>
      <c r="E35" s="51">
        <v>1.41</v>
      </c>
      <c r="F35" s="60" t="s">
        <v>20</v>
      </c>
      <c r="G35" s="53">
        <v>1.41</v>
      </c>
      <c r="H35" s="53"/>
      <c r="I35" s="74">
        <v>2</v>
      </c>
      <c r="J35" s="75"/>
      <c r="K35" s="75">
        <v>3000</v>
      </c>
      <c r="L35" s="75"/>
      <c r="M35" s="77"/>
    </row>
    <row r="36" spans="1:13" s="45" customFormat="1" ht="24.95" customHeight="1">
      <c r="A36" s="54">
        <v>31</v>
      </c>
      <c r="B36" s="55" t="s">
        <v>54</v>
      </c>
      <c r="C36" s="56" t="s">
        <v>19</v>
      </c>
      <c r="D36" s="57"/>
      <c r="E36" s="58">
        <v>0.65</v>
      </c>
      <c r="F36" s="56" t="s">
        <v>55</v>
      </c>
      <c r="G36" s="58">
        <v>0.65</v>
      </c>
      <c r="H36" s="58"/>
      <c r="I36" s="78">
        <v>2</v>
      </c>
      <c r="J36" s="78"/>
      <c r="K36" s="78">
        <v>2834</v>
      </c>
      <c r="L36" s="78"/>
      <c r="M36" s="111" t="s">
        <v>56</v>
      </c>
    </row>
    <row r="37" spans="1:13" s="45" customFormat="1" ht="24.95" customHeight="1">
      <c r="A37" s="54">
        <v>32</v>
      </c>
      <c r="B37" s="55" t="s">
        <v>57</v>
      </c>
      <c r="C37" s="56" t="s">
        <v>19</v>
      </c>
      <c r="D37" s="57"/>
      <c r="E37" s="58">
        <v>6.95</v>
      </c>
      <c r="F37" s="56" t="s">
        <v>55</v>
      </c>
      <c r="G37" s="58">
        <v>6.95</v>
      </c>
      <c r="H37" s="58"/>
      <c r="I37" s="78">
        <v>2</v>
      </c>
      <c r="J37" s="78"/>
      <c r="K37" s="78">
        <v>2834</v>
      </c>
      <c r="L37" s="78"/>
      <c r="M37" s="111"/>
    </row>
    <row r="38" spans="1:13" s="46" customFormat="1" ht="24.95" customHeight="1">
      <c r="A38" s="54">
        <v>33</v>
      </c>
      <c r="B38" s="61" t="s">
        <v>58</v>
      </c>
      <c r="C38" s="62" t="s">
        <v>19</v>
      </c>
      <c r="D38" s="50"/>
      <c r="E38" s="63">
        <f>1.24+0.4</f>
        <v>1.64</v>
      </c>
      <c r="F38" s="60" t="s">
        <v>20</v>
      </c>
      <c r="G38" s="64">
        <v>1.64</v>
      </c>
      <c r="H38" s="64"/>
      <c r="I38" s="74">
        <v>2</v>
      </c>
      <c r="J38" s="75"/>
      <c r="K38" s="75">
        <v>3544</v>
      </c>
      <c r="L38" s="81"/>
      <c r="M38" s="77"/>
    </row>
    <row r="39" spans="1:13" s="45" customFormat="1" ht="24.95" customHeight="1">
      <c r="A39" s="54">
        <v>34</v>
      </c>
      <c r="B39" s="49" t="s">
        <v>59</v>
      </c>
      <c r="C39" s="49" t="s">
        <v>19</v>
      </c>
      <c r="D39" s="50"/>
      <c r="E39" s="51">
        <v>1.2</v>
      </c>
      <c r="F39" s="49" t="s">
        <v>20</v>
      </c>
      <c r="G39" s="51">
        <v>1.2</v>
      </c>
      <c r="H39" s="51"/>
      <c r="I39" s="75">
        <v>1</v>
      </c>
      <c r="J39" s="75"/>
      <c r="K39" s="76">
        <v>469</v>
      </c>
      <c r="L39" s="75"/>
      <c r="M39" s="77"/>
    </row>
    <row r="40" spans="1:13" s="2" customFormat="1" ht="24.95" customHeight="1">
      <c r="A40" s="54">
        <v>35</v>
      </c>
      <c r="B40" s="37" t="s">
        <v>60</v>
      </c>
      <c r="C40" s="38" t="s">
        <v>19</v>
      </c>
      <c r="D40" s="10"/>
      <c r="E40" s="11">
        <v>2.0699999999999998</v>
      </c>
      <c r="F40" s="9" t="s">
        <v>20</v>
      </c>
      <c r="G40" s="11">
        <v>2.0699999999999998</v>
      </c>
      <c r="H40" s="11"/>
      <c r="I40" s="17">
        <v>3</v>
      </c>
      <c r="J40" s="17">
        <v>2</v>
      </c>
      <c r="K40" s="17">
        <v>3120</v>
      </c>
      <c r="L40" s="17">
        <v>920</v>
      </c>
      <c r="M40" s="82"/>
    </row>
    <row r="41" spans="1:13" s="2" customFormat="1" ht="24.95" customHeight="1">
      <c r="A41" s="54">
        <v>36</v>
      </c>
      <c r="B41" s="37" t="s">
        <v>61</v>
      </c>
      <c r="C41" s="38" t="s">
        <v>19</v>
      </c>
      <c r="D41" s="10"/>
      <c r="E41" s="11">
        <v>0.75</v>
      </c>
      <c r="F41" s="12" t="s">
        <v>40</v>
      </c>
      <c r="G41" s="11"/>
      <c r="H41" s="11">
        <v>0.75</v>
      </c>
      <c r="I41" s="17">
        <v>2</v>
      </c>
      <c r="J41" s="17">
        <v>1</v>
      </c>
      <c r="K41" s="17">
        <v>885</v>
      </c>
      <c r="L41" s="18">
        <v>665</v>
      </c>
      <c r="M41" s="82"/>
    </row>
    <row r="42" spans="1:13" s="2" customFormat="1" ht="24.95" customHeight="1">
      <c r="A42" s="54">
        <v>37</v>
      </c>
      <c r="B42" s="65" t="s">
        <v>62</v>
      </c>
      <c r="C42" s="66" t="s">
        <v>19</v>
      </c>
      <c r="D42" s="67"/>
      <c r="E42" s="68">
        <v>0.55000000000000004</v>
      </c>
      <c r="F42" s="69" t="s">
        <v>47</v>
      </c>
      <c r="G42" s="68"/>
      <c r="H42" s="68">
        <v>0.55000000000000004</v>
      </c>
      <c r="I42" s="83">
        <v>2</v>
      </c>
      <c r="J42" s="83"/>
      <c r="K42" s="83">
        <v>940</v>
      </c>
      <c r="L42" s="83"/>
      <c r="M42" s="80"/>
    </row>
    <row r="43" spans="1:13" s="2" customFormat="1" ht="24.95" customHeight="1">
      <c r="A43" s="54">
        <v>38</v>
      </c>
      <c r="B43" s="9" t="s">
        <v>63</v>
      </c>
      <c r="C43" s="9" t="s">
        <v>19</v>
      </c>
      <c r="D43" s="10"/>
      <c r="E43" s="11">
        <v>1.4</v>
      </c>
      <c r="F43" s="9" t="s">
        <v>20</v>
      </c>
      <c r="G43" s="11">
        <v>1.4</v>
      </c>
      <c r="H43" s="11"/>
      <c r="I43" s="17">
        <v>1</v>
      </c>
      <c r="J43" s="17">
        <v>1</v>
      </c>
      <c r="K43" s="18">
        <v>168</v>
      </c>
      <c r="L43" s="18">
        <v>168</v>
      </c>
      <c r="M43" s="72"/>
    </row>
    <row r="44" spans="1:13" s="2" customFormat="1" ht="24.95" customHeight="1">
      <c r="A44" s="54">
        <v>39</v>
      </c>
      <c r="B44" s="8" t="s">
        <v>64</v>
      </c>
      <c r="C44" s="9" t="s">
        <v>19</v>
      </c>
      <c r="D44" s="10"/>
      <c r="E44" s="11">
        <v>1.45</v>
      </c>
      <c r="F44" s="12" t="s">
        <v>40</v>
      </c>
      <c r="G44" s="11"/>
      <c r="H44" s="11">
        <v>1.45</v>
      </c>
      <c r="I44" s="17">
        <v>1</v>
      </c>
      <c r="J44" s="17">
        <v>1</v>
      </c>
      <c r="K44" s="18">
        <v>985</v>
      </c>
      <c r="L44" s="18">
        <v>985</v>
      </c>
      <c r="M44" s="72"/>
    </row>
    <row r="45" spans="1:13" s="2" customFormat="1" ht="24.95" customHeight="1">
      <c r="A45" s="54">
        <v>40</v>
      </c>
      <c r="B45" s="9" t="s">
        <v>65</v>
      </c>
      <c r="C45" s="9" t="s">
        <v>19</v>
      </c>
      <c r="D45" s="10"/>
      <c r="E45" s="11">
        <v>1.2</v>
      </c>
      <c r="F45" s="12" t="s">
        <v>40</v>
      </c>
      <c r="G45" s="11"/>
      <c r="H45" s="11">
        <v>1.2</v>
      </c>
      <c r="I45" s="17">
        <v>1</v>
      </c>
      <c r="J45" s="17"/>
      <c r="K45" s="18">
        <v>800</v>
      </c>
      <c r="L45" s="17"/>
      <c r="M45" s="84"/>
    </row>
    <row r="46" spans="1:13" s="2" customFormat="1" ht="24.95" customHeight="1">
      <c r="A46" s="54">
        <v>41</v>
      </c>
      <c r="B46" s="8" t="s">
        <v>66</v>
      </c>
      <c r="C46" s="9" t="s">
        <v>19</v>
      </c>
      <c r="D46" s="10"/>
      <c r="E46" s="11">
        <v>1.4</v>
      </c>
      <c r="F46" s="9" t="s">
        <v>20</v>
      </c>
      <c r="G46" s="11">
        <v>1.4</v>
      </c>
      <c r="H46" s="11"/>
      <c r="I46" s="17">
        <v>1</v>
      </c>
      <c r="J46" s="17"/>
      <c r="K46" s="17">
        <v>1036</v>
      </c>
      <c r="L46" s="17"/>
      <c r="M46" s="72"/>
    </row>
    <row r="47" spans="1:13" s="2" customFormat="1" ht="24.95" customHeight="1">
      <c r="A47" s="54">
        <v>42</v>
      </c>
      <c r="B47" s="8" t="s">
        <v>67</v>
      </c>
      <c r="C47" s="9" t="s">
        <v>19</v>
      </c>
      <c r="D47" s="10"/>
      <c r="E47" s="11">
        <v>2.04</v>
      </c>
      <c r="F47" s="12" t="s">
        <v>40</v>
      </c>
      <c r="G47" s="11"/>
      <c r="H47" s="11">
        <v>2.04</v>
      </c>
      <c r="I47" s="17">
        <v>1</v>
      </c>
      <c r="J47" s="17"/>
      <c r="K47" s="17">
        <v>1250</v>
      </c>
      <c r="L47" s="17"/>
      <c r="M47" s="72"/>
    </row>
    <row r="48" spans="1:13" s="2" customFormat="1" ht="24.95" customHeight="1">
      <c r="A48" s="54">
        <v>43</v>
      </c>
      <c r="B48" s="8" t="s">
        <v>68</v>
      </c>
      <c r="C48" s="9" t="s">
        <v>19</v>
      </c>
      <c r="D48" s="10"/>
      <c r="E48" s="11">
        <v>1.23</v>
      </c>
      <c r="F48" s="12" t="s">
        <v>40</v>
      </c>
      <c r="G48" s="11"/>
      <c r="H48" s="11">
        <v>1.23</v>
      </c>
      <c r="I48" s="17">
        <v>1</v>
      </c>
      <c r="J48" s="17"/>
      <c r="K48" s="17">
        <v>360</v>
      </c>
      <c r="L48" s="17"/>
      <c r="M48" s="85"/>
    </row>
    <row r="49" spans="1:13" s="2" customFormat="1" ht="24.95" customHeight="1">
      <c r="A49" s="54">
        <v>44</v>
      </c>
      <c r="B49" s="8" t="s">
        <v>69</v>
      </c>
      <c r="C49" s="9" t="s">
        <v>19</v>
      </c>
      <c r="D49" s="10"/>
      <c r="E49" s="11">
        <v>1</v>
      </c>
      <c r="F49" s="9" t="s">
        <v>20</v>
      </c>
      <c r="G49" s="11">
        <v>1</v>
      </c>
      <c r="H49" s="11"/>
      <c r="I49" s="17">
        <v>1</v>
      </c>
      <c r="J49" s="17">
        <v>2</v>
      </c>
      <c r="K49" s="17">
        <v>897</v>
      </c>
      <c r="L49" s="17">
        <v>897</v>
      </c>
      <c r="M49" s="72"/>
    </row>
    <row r="50" spans="1:13" s="2" customFormat="1" ht="24.95" customHeight="1">
      <c r="A50" s="54">
        <v>45</v>
      </c>
      <c r="B50" s="8" t="s">
        <v>70</v>
      </c>
      <c r="C50" s="9" t="s">
        <v>19</v>
      </c>
      <c r="D50" s="10"/>
      <c r="E50" s="11">
        <v>1.06</v>
      </c>
      <c r="F50" s="12" t="s">
        <v>40</v>
      </c>
      <c r="G50" s="11"/>
      <c r="H50" s="11">
        <v>1.06</v>
      </c>
      <c r="I50" s="17">
        <v>1</v>
      </c>
      <c r="J50" s="17">
        <v>1</v>
      </c>
      <c r="K50" s="17">
        <v>500</v>
      </c>
      <c r="L50" s="17">
        <v>500</v>
      </c>
      <c r="M50" s="72"/>
    </row>
    <row r="51" spans="1:13" s="2" customFormat="1" ht="24.95" customHeight="1">
      <c r="A51" s="54">
        <v>46</v>
      </c>
      <c r="B51" s="8" t="s">
        <v>71</v>
      </c>
      <c r="C51" s="9" t="s">
        <v>19</v>
      </c>
      <c r="D51" s="10"/>
      <c r="E51" s="11">
        <v>0.56000000000000005</v>
      </c>
      <c r="F51" s="12" t="s">
        <v>40</v>
      </c>
      <c r="G51" s="11"/>
      <c r="H51" s="11">
        <v>0.56000000000000005</v>
      </c>
      <c r="I51" s="17">
        <v>1</v>
      </c>
      <c r="J51" s="17">
        <v>1</v>
      </c>
      <c r="K51" s="18">
        <v>150</v>
      </c>
      <c r="L51" s="17">
        <v>150</v>
      </c>
      <c r="M51" s="72"/>
    </row>
    <row r="52" spans="1:13" s="2" customFormat="1" ht="24.95" customHeight="1">
      <c r="A52" s="54">
        <v>47</v>
      </c>
      <c r="B52" s="8" t="s">
        <v>72</v>
      </c>
      <c r="C52" s="9" t="s">
        <v>19</v>
      </c>
      <c r="D52" s="10"/>
      <c r="E52" s="11">
        <v>0.86</v>
      </c>
      <c r="F52" s="9" t="s">
        <v>20</v>
      </c>
      <c r="G52" s="11">
        <v>0.86</v>
      </c>
      <c r="H52" s="11"/>
      <c r="I52" s="17">
        <v>1</v>
      </c>
      <c r="J52" s="17">
        <v>1</v>
      </c>
      <c r="K52" s="18">
        <v>230</v>
      </c>
      <c r="L52" s="17">
        <v>230</v>
      </c>
      <c r="M52" s="82"/>
    </row>
    <row r="53" spans="1:13" s="45" customFormat="1" ht="24.95" customHeight="1">
      <c r="A53" s="54">
        <v>48</v>
      </c>
      <c r="B53" s="48" t="s">
        <v>73</v>
      </c>
      <c r="C53" s="49" t="s">
        <v>19</v>
      </c>
      <c r="D53" s="50"/>
      <c r="E53" s="51">
        <v>1</v>
      </c>
      <c r="F53" s="70" t="s">
        <v>40</v>
      </c>
      <c r="G53" s="51"/>
      <c r="H53" s="51">
        <v>1</v>
      </c>
      <c r="I53" s="75">
        <v>1</v>
      </c>
      <c r="J53" s="75"/>
      <c r="K53" s="76">
        <v>1189</v>
      </c>
      <c r="L53" s="75"/>
      <c r="M53" s="77"/>
    </row>
    <row r="54" spans="1:13" s="45" customFormat="1" ht="24.95" customHeight="1">
      <c r="A54" s="54">
        <v>49</v>
      </c>
      <c r="B54" s="48" t="s">
        <v>74</v>
      </c>
      <c r="C54" s="49" t="s">
        <v>19</v>
      </c>
      <c r="D54" s="50"/>
      <c r="E54" s="51">
        <v>0.55000000000000004</v>
      </c>
      <c r="F54" s="70" t="s">
        <v>40</v>
      </c>
      <c r="G54" s="51"/>
      <c r="H54" s="51">
        <v>0.55000000000000004</v>
      </c>
      <c r="I54" s="75">
        <v>1</v>
      </c>
      <c r="J54" s="75"/>
      <c r="K54" s="76">
        <v>167</v>
      </c>
      <c r="L54" s="75"/>
      <c r="M54" s="77"/>
    </row>
    <row r="55" spans="1:13" s="2" customFormat="1" ht="24.95" customHeight="1">
      <c r="A55" s="54">
        <v>50</v>
      </c>
      <c r="B55" s="8" t="s">
        <v>75</v>
      </c>
      <c r="C55" s="9" t="s">
        <v>19</v>
      </c>
      <c r="D55" s="10"/>
      <c r="E55" s="11">
        <v>0.91</v>
      </c>
      <c r="F55" s="12" t="s">
        <v>40</v>
      </c>
      <c r="G55" s="11"/>
      <c r="H55" s="11">
        <v>0.91</v>
      </c>
      <c r="I55" s="17">
        <v>1</v>
      </c>
      <c r="J55" s="17"/>
      <c r="K55" s="18">
        <v>490</v>
      </c>
      <c r="L55" s="17"/>
      <c r="M55" s="86"/>
    </row>
    <row r="56" spans="1:13" s="46" customFormat="1" ht="24.95" customHeight="1">
      <c r="A56" s="54">
        <v>51</v>
      </c>
      <c r="B56" s="61" t="s">
        <v>76</v>
      </c>
      <c r="C56" s="62" t="s">
        <v>19</v>
      </c>
      <c r="D56" s="10"/>
      <c r="E56" s="64">
        <v>0.8</v>
      </c>
      <c r="F56" s="27" t="s">
        <v>25</v>
      </c>
      <c r="G56" s="64"/>
      <c r="H56" s="64">
        <v>0.8</v>
      </c>
      <c r="I56" s="31">
        <v>2</v>
      </c>
      <c r="J56" s="31"/>
      <c r="K56" s="31">
        <v>605</v>
      </c>
      <c r="L56" s="87"/>
      <c r="M56" s="88"/>
    </row>
    <row r="57" spans="1:13" s="46" customFormat="1" ht="24.95" customHeight="1">
      <c r="A57" s="54">
        <v>52</v>
      </c>
      <c r="B57" s="61" t="s">
        <v>77</v>
      </c>
      <c r="C57" s="62" t="s">
        <v>19</v>
      </c>
      <c r="D57" s="10"/>
      <c r="E57" s="64">
        <v>0.53</v>
      </c>
      <c r="F57" s="27" t="s">
        <v>25</v>
      </c>
      <c r="G57" s="64"/>
      <c r="H57" s="64">
        <f>E57-0.09</f>
        <v>0.44</v>
      </c>
      <c r="I57" s="31">
        <v>1</v>
      </c>
      <c r="J57" s="31"/>
      <c r="K57" s="71">
        <v>1170</v>
      </c>
      <c r="L57" s="87"/>
      <c r="M57" s="88"/>
    </row>
    <row r="58" spans="1:13" s="2" customFormat="1" ht="24.95" customHeight="1">
      <c r="A58" s="54">
        <v>53</v>
      </c>
      <c r="B58" s="8" t="s">
        <v>78</v>
      </c>
      <c r="C58" s="9" t="s">
        <v>19</v>
      </c>
      <c r="D58" s="10"/>
      <c r="E58" s="30">
        <v>1.6</v>
      </c>
      <c r="F58" s="27" t="s">
        <v>25</v>
      </c>
      <c r="G58" s="30"/>
      <c r="H58" s="30">
        <v>1.6</v>
      </c>
      <c r="I58" s="31">
        <v>2</v>
      </c>
      <c r="J58" s="31">
        <v>1</v>
      </c>
      <c r="K58" s="31">
        <v>1410</v>
      </c>
      <c r="L58" s="31">
        <v>450</v>
      </c>
      <c r="M58" s="88"/>
    </row>
    <row r="59" spans="1:13" s="2" customFormat="1" ht="24.95" customHeight="1">
      <c r="A59" s="54">
        <v>54</v>
      </c>
      <c r="B59" s="8" t="s">
        <v>79</v>
      </c>
      <c r="C59" s="9" t="s">
        <v>19</v>
      </c>
      <c r="D59" s="10"/>
      <c r="E59" s="30">
        <v>0.66</v>
      </c>
      <c r="F59" s="27" t="s">
        <v>25</v>
      </c>
      <c r="G59" s="30"/>
      <c r="H59" s="30">
        <f>E59-0.045</f>
        <v>0.61499999999999999</v>
      </c>
      <c r="I59" s="31">
        <v>1</v>
      </c>
      <c r="J59" s="31">
        <v>1</v>
      </c>
      <c r="K59" s="71">
        <v>625</v>
      </c>
      <c r="L59" s="31">
        <v>625</v>
      </c>
      <c r="M59" s="72"/>
    </row>
    <row r="60" spans="1:13" s="46" customFormat="1" ht="24.95" customHeight="1">
      <c r="A60" s="54">
        <v>55</v>
      </c>
      <c r="B60" s="61" t="s">
        <v>80</v>
      </c>
      <c r="C60" s="62" t="s">
        <v>19</v>
      </c>
      <c r="D60" s="10"/>
      <c r="E60" s="64">
        <f>1.8+0.77</f>
        <v>2.57</v>
      </c>
      <c r="F60" s="13" t="s">
        <v>20</v>
      </c>
      <c r="G60" s="64">
        <v>0.77</v>
      </c>
      <c r="H60" s="64">
        <f>E60-G60</f>
        <v>1.8</v>
      </c>
      <c r="I60" s="31">
        <v>1</v>
      </c>
      <c r="J60" s="31">
        <v>1</v>
      </c>
      <c r="K60" s="71">
        <v>496</v>
      </c>
      <c r="L60" s="87">
        <v>496</v>
      </c>
      <c r="M60" s="72"/>
    </row>
    <row r="61" spans="1:13" s="2" customFormat="1" ht="24.95" customHeight="1">
      <c r="A61" s="54">
        <v>56</v>
      </c>
      <c r="B61" s="8" t="s">
        <v>81</v>
      </c>
      <c r="C61" s="9" t="s">
        <v>19</v>
      </c>
      <c r="D61" s="10"/>
      <c r="E61" s="30">
        <v>0.71</v>
      </c>
      <c r="F61" s="27" t="s">
        <v>25</v>
      </c>
      <c r="G61" s="30"/>
      <c r="H61" s="30">
        <f>E61-0.17</f>
        <v>0.54</v>
      </c>
      <c r="I61" s="31">
        <v>1</v>
      </c>
      <c r="J61" s="31"/>
      <c r="K61" s="71">
        <v>1096</v>
      </c>
      <c r="L61" s="31"/>
      <c r="M61" s="88"/>
    </row>
    <row r="62" spans="1:13" s="2" customFormat="1" ht="24.95" customHeight="1">
      <c r="A62" s="54">
        <v>57</v>
      </c>
      <c r="B62" s="8" t="s">
        <v>82</v>
      </c>
      <c r="C62" s="9" t="s">
        <v>19</v>
      </c>
      <c r="D62" s="10"/>
      <c r="E62" s="30">
        <v>0.5</v>
      </c>
      <c r="F62" s="27" t="s">
        <v>25</v>
      </c>
      <c r="G62" s="30"/>
      <c r="H62" s="30">
        <v>0.5</v>
      </c>
      <c r="I62" s="31">
        <v>2</v>
      </c>
      <c r="J62" s="31">
        <v>1</v>
      </c>
      <c r="K62" s="31">
        <v>560</v>
      </c>
      <c r="L62" s="31">
        <v>450</v>
      </c>
      <c r="M62" s="72"/>
    </row>
    <row r="63" spans="1:13" s="2" customFormat="1" ht="24.95" customHeight="1">
      <c r="A63" s="54">
        <v>58</v>
      </c>
      <c r="B63" s="9" t="s">
        <v>83</v>
      </c>
      <c r="C63" s="9" t="s">
        <v>19</v>
      </c>
      <c r="D63" s="10"/>
      <c r="E63" s="30">
        <v>1.3</v>
      </c>
      <c r="F63" s="27" t="s">
        <v>25</v>
      </c>
      <c r="G63" s="30"/>
      <c r="H63" s="30">
        <v>1.3</v>
      </c>
      <c r="I63" s="31">
        <v>2</v>
      </c>
      <c r="J63" s="31">
        <v>2</v>
      </c>
      <c r="K63" s="31">
        <v>1061</v>
      </c>
      <c r="L63" s="31">
        <v>1061</v>
      </c>
      <c r="M63" s="73"/>
    </row>
    <row r="64" spans="1:13" s="2" customFormat="1" ht="24.95" customHeight="1">
      <c r="A64" s="54">
        <v>59</v>
      </c>
      <c r="B64" s="9" t="s">
        <v>84</v>
      </c>
      <c r="C64" s="9" t="s">
        <v>19</v>
      </c>
      <c r="D64" s="10"/>
      <c r="E64" s="30">
        <v>1.49</v>
      </c>
      <c r="F64" s="27" t="s">
        <v>25</v>
      </c>
      <c r="G64" s="30"/>
      <c r="H64" s="30">
        <v>1.49</v>
      </c>
      <c r="I64" s="31">
        <v>2</v>
      </c>
      <c r="J64" s="31"/>
      <c r="K64" s="31">
        <v>2180</v>
      </c>
      <c r="L64" s="31"/>
      <c r="M64" s="80"/>
    </row>
    <row r="65" spans="1:13" s="2" customFormat="1" ht="24.95" customHeight="1">
      <c r="A65" s="54">
        <v>60</v>
      </c>
      <c r="B65" s="9" t="s">
        <v>85</v>
      </c>
      <c r="C65" s="9" t="s">
        <v>19</v>
      </c>
      <c r="D65" s="10"/>
      <c r="E65" s="30">
        <v>1.4</v>
      </c>
      <c r="F65" s="27" t="s">
        <v>25</v>
      </c>
      <c r="G65" s="30"/>
      <c r="H65" s="30">
        <v>1.4</v>
      </c>
      <c r="I65" s="31">
        <v>1</v>
      </c>
      <c r="J65" s="31"/>
      <c r="K65" s="71">
        <v>460</v>
      </c>
      <c r="L65" s="31"/>
      <c r="M65" s="88"/>
    </row>
    <row r="66" spans="1:13" s="2" customFormat="1" ht="24.95" customHeight="1">
      <c r="A66" s="54">
        <v>61</v>
      </c>
      <c r="B66" s="9" t="s">
        <v>86</v>
      </c>
      <c r="C66" s="9" t="s">
        <v>19</v>
      </c>
      <c r="D66" s="10"/>
      <c r="E66" s="11">
        <v>1.1399999999999999</v>
      </c>
      <c r="F66" s="12" t="s">
        <v>40</v>
      </c>
      <c r="G66" s="11"/>
      <c r="H66" s="11">
        <v>1.1399999999999999</v>
      </c>
      <c r="I66" s="17">
        <v>2</v>
      </c>
      <c r="J66" s="17">
        <v>1</v>
      </c>
      <c r="K66" s="17">
        <v>1443</v>
      </c>
      <c r="L66" s="17">
        <v>230</v>
      </c>
      <c r="M66" s="88"/>
    </row>
    <row r="67" spans="1:13" s="2" customFormat="1" ht="24.95" customHeight="1">
      <c r="A67" s="54">
        <v>62</v>
      </c>
      <c r="B67" s="9" t="s">
        <v>87</v>
      </c>
      <c r="C67" s="9" t="s">
        <v>19</v>
      </c>
      <c r="D67" s="10"/>
      <c r="E67" s="11">
        <v>2.35</v>
      </c>
      <c r="F67" s="12" t="s">
        <v>40</v>
      </c>
      <c r="G67" s="11"/>
      <c r="H67" s="11">
        <v>2.35</v>
      </c>
      <c r="I67" s="17">
        <v>2</v>
      </c>
      <c r="J67" s="17"/>
      <c r="K67" s="17">
        <v>1730</v>
      </c>
      <c r="L67" s="17"/>
      <c r="M67" s="80"/>
    </row>
    <row r="68" spans="1:13" s="2" customFormat="1" ht="24.95" customHeight="1">
      <c r="A68" s="54">
        <v>63</v>
      </c>
      <c r="B68" s="9" t="s">
        <v>88</v>
      </c>
      <c r="C68" s="9" t="s">
        <v>19</v>
      </c>
      <c r="D68" s="10"/>
      <c r="E68" s="11">
        <v>1.9</v>
      </c>
      <c r="F68" s="12" t="s">
        <v>40</v>
      </c>
      <c r="G68" s="11"/>
      <c r="H68" s="11">
        <v>1.9</v>
      </c>
      <c r="I68" s="17">
        <v>1</v>
      </c>
      <c r="J68" s="17"/>
      <c r="K68" s="18">
        <v>1716</v>
      </c>
      <c r="L68" s="17"/>
      <c r="M68" s="80"/>
    </row>
    <row r="69" spans="1:13" s="45" customFormat="1" ht="24.95" customHeight="1">
      <c r="A69" s="54">
        <v>64</v>
      </c>
      <c r="B69" s="49" t="s">
        <v>89</v>
      </c>
      <c r="C69" s="49" t="s">
        <v>19</v>
      </c>
      <c r="D69" s="50"/>
      <c r="E69" s="51">
        <v>0.72</v>
      </c>
      <c r="F69" s="49" t="s">
        <v>20</v>
      </c>
      <c r="G69" s="51">
        <v>0.72</v>
      </c>
      <c r="H69" s="51"/>
      <c r="I69" s="75">
        <v>1</v>
      </c>
      <c r="J69" s="75"/>
      <c r="K69" s="76">
        <v>3890</v>
      </c>
      <c r="L69" s="75"/>
      <c r="M69" s="80"/>
    </row>
    <row r="70" spans="1:13" s="45" customFormat="1" ht="24.95" customHeight="1">
      <c r="A70" s="54">
        <v>65</v>
      </c>
      <c r="B70" s="49" t="s">
        <v>90</v>
      </c>
      <c r="C70" s="49" t="s">
        <v>19</v>
      </c>
      <c r="D70" s="50"/>
      <c r="E70" s="51">
        <v>1.038</v>
      </c>
      <c r="F70" s="70" t="s">
        <v>40</v>
      </c>
      <c r="G70" s="51"/>
      <c r="H70" s="51">
        <v>1.038</v>
      </c>
      <c r="I70" s="75">
        <v>1</v>
      </c>
      <c r="J70" s="75"/>
      <c r="K70" s="76">
        <v>1570</v>
      </c>
      <c r="L70" s="75"/>
      <c r="M70" s="93"/>
    </row>
    <row r="71" spans="1:13" s="45" customFormat="1" ht="24.95" customHeight="1">
      <c r="A71" s="54">
        <v>66</v>
      </c>
      <c r="B71" s="49" t="s">
        <v>91</v>
      </c>
      <c r="C71" s="49" t="s">
        <v>19</v>
      </c>
      <c r="D71" s="50"/>
      <c r="E71" s="51">
        <v>3.19</v>
      </c>
      <c r="F71" s="49" t="s">
        <v>20</v>
      </c>
      <c r="G71" s="51">
        <v>3.19</v>
      </c>
      <c r="H71" s="51"/>
      <c r="I71" s="75">
        <v>1</v>
      </c>
      <c r="J71" s="75"/>
      <c r="K71" s="76">
        <v>925</v>
      </c>
      <c r="L71" s="75"/>
      <c r="M71" s="93"/>
    </row>
    <row r="72" spans="1:13" s="45" customFormat="1" ht="24.95" customHeight="1">
      <c r="A72" s="54">
        <v>67</v>
      </c>
      <c r="B72" s="60" t="s">
        <v>92</v>
      </c>
      <c r="C72" s="60" t="s">
        <v>19</v>
      </c>
      <c r="D72" s="89"/>
      <c r="E72" s="53">
        <v>0.25</v>
      </c>
      <c r="F72" s="52" t="s">
        <v>25</v>
      </c>
      <c r="G72" s="53"/>
      <c r="H72" s="53">
        <v>0.25</v>
      </c>
      <c r="I72" s="74">
        <v>1</v>
      </c>
      <c r="J72" s="74"/>
      <c r="K72" s="94">
        <v>1170</v>
      </c>
      <c r="L72" s="74"/>
      <c r="M72" s="93"/>
    </row>
    <row r="73" spans="1:13" s="45" customFormat="1" ht="24.95" customHeight="1">
      <c r="A73" s="54">
        <v>68</v>
      </c>
      <c r="B73" s="60" t="s">
        <v>93</v>
      </c>
      <c r="C73" s="60" t="s">
        <v>19</v>
      </c>
      <c r="D73" s="89"/>
      <c r="E73" s="53">
        <v>0.878</v>
      </c>
      <c r="F73" s="52" t="s">
        <v>25</v>
      </c>
      <c r="G73" s="53"/>
      <c r="H73" s="53">
        <v>0.878</v>
      </c>
      <c r="I73" s="74">
        <v>1</v>
      </c>
      <c r="J73" s="74"/>
      <c r="K73" s="94">
        <v>3890</v>
      </c>
      <c r="L73" s="74"/>
      <c r="M73" s="93"/>
    </row>
    <row r="74" spans="1:13" s="2" customFormat="1" ht="24.95" customHeight="1">
      <c r="A74" s="54">
        <v>69</v>
      </c>
      <c r="B74" s="13" t="s">
        <v>94</v>
      </c>
      <c r="C74" s="13" t="s">
        <v>19</v>
      </c>
      <c r="D74" s="29"/>
      <c r="E74" s="30">
        <v>3.7</v>
      </c>
      <c r="F74" s="13" t="s">
        <v>20</v>
      </c>
      <c r="G74" s="30">
        <v>3.7</v>
      </c>
      <c r="H74" s="30"/>
      <c r="I74" s="31">
        <v>1</v>
      </c>
      <c r="J74" s="31"/>
      <c r="K74" s="71">
        <v>197</v>
      </c>
      <c r="L74" s="31"/>
      <c r="M74" s="72"/>
    </row>
    <row r="75" spans="1:13" s="2" customFormat="1" ht="24.95" customHeight="1">
      <c r="A75" s="54">
        <v>70</v>
      </c>
      <c r="B75" s="13" t="s">
        <v>95</v>
      </c>
      <c r="C75" s="13" t="s">
        <v>19</v>
      </c>
      <c r="D75" s="29"/>
      <c r="E75" s="30">
        <v>0.56000000000000005</v>
      </c>
      <c r="F75" s="27" t="s">
        <v>25</v>
      </c>
      <c r="G75" s="30"/>
      <c r="H75" s="30">
        <v>0.56000000000000005</v>
      </c>
      <c r="I75" s="31">
        <v>2</v>
      </c>
      <c r="J75" s="31">
        <v>1</v>
      </c>
      <c r="K75" s="31">
        <v>1650</v>
      </c>
      <c r="L75" s="31">
        <v>1200</v>
      </c>
      <c r="M75" s="72"/>
    </row>
    <row r="76" spans="1:13" s="2" customFormat="1" ht="24.95" customHeight="1">
      <c r="A76" s="54">
        <v>71</v>
      </c>
      <c r="B76" s="13" t="s">
        <v>96</v>
      </c>
      <c r="C76" s="13" t="s">
        <v>19</v>
      </c>
      <c r="D76" s="29"/>
      <c r="E76" s="30">
        <v>0.51</v>
      </c>
      <c r="F76" s="27" t="s">
        <v>25</v>
      </c>
      <c r="G76" s="30"/>
      <c r="H76" s="30">
        <v>0.51</v>
      </c>
      <c r="I76" s="31">
        <v>1</v>
      </c>
      <c r="J76" s="31"/>
      <c r="K76" s="31">
        <v>1454</v>
      </c>
      <c r="L76" s="31"/>
      <c r="M76" s="72"/>
    </row>
    <row r="77" spans="1:13" s="2" customFormat="1" ht="24.95" customHeight="1">
      <c r="A77" s="54">
        <v>72</v>
      </c>
      <c r="B77" s="13" t="s">
        <v>97</v>
      </c>
      <c r="C77" s="13" t="s">
        <v>19</v>
      </c>
      <c r="D77" s="29"/>
      <c r="E77" s="30">
        <v>1</v>
      </c>
      <c r="F77" s="27" t="s">
        <v>25</v>
      </c>
      <c r="G77" s="30"/>
      <c r="H77" s="30">
        <f>E77-0.3</f>
        <v>0.7</v>
      </c>
      <c r="I77" s="31">
        <v>2</v>
      </c>
      <c r="J77" s="31"/>
      <c r="K77" s="31">
        <v>1370</v>
      </c>
      <c r="L77" s="31"/>
      <c r="M77" s="72"/>
    </row>
    <row r="78" spans="1:13" s="2" customFormat="1" ht="24.95" customHeight="1">
      <c r="A78" s="54">
        <v>73</v>
      </c>
      <c r="B78" s="13" t="s">
        <v>98</v>
      </c>
      <c r="C78" s="13" t="s">
        <v>19</v>
      </c>
      <c r="D78" s="29"/>
      <c r="E78" s="30">
        <v>1.52</v>
      </c>
      <c r="F78" s="13" t="s">
        <v>20</v>
      </c>
      <c r="G78" s="30">
        <f>E78-H78</f>
        <v>1.1552</v>
      </c>
      <c r="H78" s="30">
        <f>E78*0.24</f>
        <v>0.36480000000000001</v>
      </c>
      <c r="I78" s="31">
        <v>2</v>
      </c>
      <c r="J78" s="31"/>
      <c r="K78" s="31">
        <v>434</v>
      </c>
      <c r="L78" s="31"/>
      <c r="M78" s="95"/>
    </row>
    <row r="79" spans="1:13" s="2" customFormat="1" ht="24.95" customHeight="1">
      <c r="A79" s="54">
        <v>74</v>
      </c>
      <c r="B79" s="13" t="s">
        <v>99</v>
      </c>
      <c r="C79" s="13" t="s">
        <v>19</v>
      </c>
      <c r="D79" s="29"/>
      <c r="E79" s="30">
        <v>1.85</v>
      </c>
      <c r="F79" s="27" t="s">
        <v>25</v>
      </c>
      <c r="G79" s="30">
        <v>1.85</v>
      </c>
      <c r="H79" s="30"/>
      <c r="I79" s="31">
        <v>2</v>
      </c>
      <c r="J79" s="31">
        <v>1</v>
      </c>
      <c r="K79" s="31">
        <v>1460</v>
      </c>
      <c r="L79" s="31">
        <v>900</v>
      </c>
      <c r="M79" s="95"/>
    </row>
    <row r="80" spans="1:13" s="2" customFormat="1" ht="24.95" customHeight="1">
      <c r="A80" s="54">
        <v>75</v>
      </c>
      <c r="B80" s="13" t="s">
        <v>100</v>
      </c>
      <c r="C80" s="13" t="s">
        <v>19</v>
      </c>
      <c r="D80" s="29"/>
      <c r="E80" s="30">
        <v>0.7</v>
      </c>
      <c r="F80" s="27" t="s">
        <v>25</v>
      </c>
      <c r="G80" s="30"/>
      <c r="H80" s="30">
        <v>0.7</v>
      </c>
      <c r="I80" s="31">
        <v>1</v>
      </c>
      <c r="J80" s="31">
        <v>1</v>
      </c>
      <c r="K80" s="31">
        <v>1740</v>
      </c>
      <c r="L80" s="31">
        <v>1740</v>
      </c>
      <c r="M80" s="72"/>
    </row>
    <row r="81" spans="1:13" s="2" customFormat="1" ht="24.95" customHeight="1">
      <c r="A81" s="54">
        <v>76</v>
      </c>
      <c r="B81" s="13" t="s">
        <v>101</v>
      </c>
      <c r="C81" s="13" t="s">
        <v>19</v>
      </c>
      <c r="D81" s="29"/>
      <c r="E81" s="30">
        <v>0.91</v>
      </c>
      <c r="F81" s="27" t="s">
        <v>25</v>
      </c>
      <c r="G81" s="30"/>
      <c r="H81" s="30">
        <v>0.91</v>
      </c>
      <c r="I81" s="31">
        <v>1</v>
      </c>
      <c r="J81" s="31"/>
      <c r="K81" s="31">
        <v>1760</v>
      </c>
      <c r="L81" s="31"/>
      <c r="M81" s="72"/>
    </row>
    <row r="82" spans="1:13" s="2" customFormat="1" ht="24.95" customHeight="1">
      <c r="A82" s="54">
        <v>77</v>
      </c>
      <c r="B82" s="13" t="s">
        <v>102</v>
      </c>
      <c r="C82" s="13" t="s">
        <v>19</v>
      </c>
      <c r="D82" s="29"/>
      <c r="E82" s="30">
        <v>0.8</v>
      </c>
      <c r="F82" s="27" t="s">
        <v>25</v>
      </c>
      <c r="G82" s="30"/>
      <c r="H82" s="30">
        <v>0.8</v>
      </c>
      <c r="I82" s="31">
        <v>1</v>
      </c>
      <c r="J82" s="31"/>
      <c r="K82" s="31">
        <v>370</v>
      </c>
      <c r="L82" s="31"/>
      <c r="M82" s="72"/>
    </row>
    <row r="83" spans="1:13" s="2" customFormat="1" ht="24.95" customHeight="1">
      <c r="A83" s="54">
        <v>78</v>
      </c>
      <c r="B83" s="13" t="s">
        <v>103</v>
      </c>
      <c r="C83" s="13" t="s">
        <v>19</v>
      </c>
      <c r="D83" s="29"/>
      <c r="E83" s="30">
        <v>1.0900000000000001</v>
      </c>
      <c r="F83" s="27" t="s">
        <v>25</v>
      </c>
      <c r="G83" s="30"/>
      <c r="H83" s="30">
        <v>1.0900000000000001</v>
      </c>
      <c r="I83" s="31">
        <v>1</v>
      </c>
      <c r="J83" s="31">
        <v>1</v>
      </c>
      <c r="K83" s="31">
        <v>1820</v>
      </c>
      <c r="L83" s="31">
        <v>1820</v>
      </c>
      <c r="M83" s="95"/>
    </row>
    <row r="84" spans="1:13" s="2" customFormat="1" ht="24.95" customHeight="1">
      <c r="A84" s="54">
        <v>79</v>
      </c>
      <c r="B84" s="13" t="s">
        <v>104</v>
      </c>
      <c r="C84" s="13" t="s">
        <v>19</v>
      </c>
      <c r="D84" s="29"/>
      <c r="E84" s="30">
        <v>0.44</v>
      </c>
      <c r="F84" s="27" t="s">
        <v>25</v>
      </c>
      <c r="G84" s="30"/>
      <c r="H84" s="30">
        <v>0.44</v>
      </c>
      <c r="I84" s="31">
        <v>2</v>
      </c>
      <c r="J84" s="31"/>
      <c r="K84" s="31">
        <v>440</v>
      </c>
      <c r="L84" s="31"/>
      <c r="M84" s="73"/>
    </row>
    <row r="85" spans="1:13" s="2" customFormat="1" ht="24.95" customHeight="1">
      <c r="A85" s="54">
        <v>80</v>
      </c>
      <c r="B85" s="13" t="s">
        <v>105</v>
      </c>
      <c r="C85" s="13" t="s">
        <v>19</v>
      </c>
      <c r="D85" s="29"/>
      <c r="E85" s="30">
        <v>1.7</v>
      </c>
      <c r="F85" s="27" t="s">
        <v>25</v>
      </c>
      <c r="G85" s="30"/>
      <c r="H85" s="30">
        <v>1.7</v>
      </c>
      <c r="I85" s="31">
        <v>2</v>
      </c>
      <c r="J85" s="31"/>
      <c r="K85" s="31">
        <v>2768</v>
      </c>
      <c r="L85" s="31"/>
      <c r="M85" s="72"/>
    </row>
    <row r="86" spans="1:13" s="2" customFormat="1" ht="24.95" customHeight="1">
      <c r="A86" s="54">
        <v>81</v>
      </c>
      <c r="B86" s="9" t="s">
        <v>106</v>
      </c>
      <c r="C86" s="9" t="s">
        <v>19</v>
      </c>
      <c r="D86" s="10"/>
      <c r="E86" s="11">
        <v>0.5</v>
      </c>
      <c r="F86" s="12" t="s">
        <v>40</v>
      </c>
      <c r="G86" s="11"/>
      <c r="H86" s="11">
        <v>0.5</v>
      </c>
      <c r="I86" s="17">
        <v>1</v>
      </c>
      <c r="J86" s="17"/>
      <c r="K86" s="18">
        <v>1294</v>
      </c>
      <c r="L86" s="17"/>
      <c r="M86" s="72"/>
    </row>
    <row r="87" spans="1:13" s="2" customFormat="1" ht="24.95" customHeight="1">
      <c r="A87" s="54">
        <v>82</v>
      </c>
      <c r="B87" s="9" t="s">
        <v>107</v>
      </c>
      <c r="C87" s="9" t="s">
        <v>19</v>
      </c>
      <c r="D87" s="10"/>
      <c r="E87" s="11">
        <v>1.35</v>
      </c>
      <c r="F87" s="9" t="s">
        <v>20</v>
      </c>
      <c r="G87" s="11">
        <v>1.35</v>
      </c>
      <c r="H87" s="90"/>
      <c r="I87" s="17">
        <v>1</v>
      </c>
      <c r="J87" s="17"/>
      <c r="K87" s="18">
        <v>825</v>
      </c>
      <c r="L87" s="17"/>
      <c r="M87" s="72"/>
    </row>
    <row r="88" spans="1:13" s="2" customFormat="1" ht="24.95" customHeight="1">
      <c r="A88" s="54">
        <v>83</v>
      </c>
      <c r="B88" s="9" t="s">
        <v>108</v>
      </c>
      <c r="C88" s="9" t="s">
        <v>19</v>
      </c>
      <c r="D88" s="10"/>
      <c r="E88" s="11">
        <v>2.6</v>
      </c>
      <c r="F88" s="9" t="s">
        <v>20</v>
      </c>
      <c r="G88" s="11">
        <v>2.6</v>
      </c>
      <c r="H88" s="90"/>
      <c r="I88" s="17">
        <v>2</v>
      </c>
      <c r="J88" s="17"/>
      <c r="K88" s="17">
        <v>3121</v>
      </c>
      <c r="L88" s="17"/>
      <c r="M88" s="72"/>
    </row>
    <row r="89" spans="1:13" s="46" customFormat="1" ht="24.95" customHeight="1">
      <c r="A89" s="54">
        <v>84</v>
      </c>
      <c r="B89" s="62" t="s">
        <v>109</v>
      </c>
      <c r="C89" s="62" t="s">
        <v>19</v>
      </c>
      <c r="D89" s="10"/>
      <c r="E89" s="63">
        <v>1</v>
      </c>
      <c r="F89" s="12" t="s">
        <v>40</v>
      </c>
      <c r="G89" s="63"/>
      <c r="H89" s="63">
        <v>1</v>
      </c>
      <c r="I89" s="17">
        <v>1</v>
      </c>
      <c r="J89" s="17"/>
      <c r="K89" s="18">
        <v>1689</v>
      </c>
      <c r="L89" s="81"/>
      <c r="M89" s="72"/>
    </row>
    <row r="90" spans="1:13" s="46" customFormat="1" ht="24.95" customHeight="1">
      <c r="A90" s="54">
        <v>85</v>
      </c>
      <c r="B90" s="62" t="s">
        <v>110</v>
      </c>
      <c r="C90" s="62" t="s">
        <v>19</v>
      </c>
      <c r="D90" s="10"/>
      <c r="E90" s="63">
        <v>0.54</v>
      </c>
      <c r="F90" s="12" t="s">
        <v>40</v>
      </c>
      <c r="G90" s="63"/>
      <c r="H90" s="63">
        <v>0.54</v>
      </c>
      <c r="I90" s="17">
        <v>1</v>
      </c>
      <c r="J90" s="17"/>
      <c r="K90" s="18">
        <v>764</v>
      </c>
      <c r="L90" s="81"/>
      <c r="M90" s="72"/>
    </row>
    <row r="91" spans="1:13" s="46" customFormat="1" ht="24.95" customHeight="1">
      <c r="A91" s="54">
        <v>86</v>
      </c>
      <c r="B91" s="62" t="s">
        <v>111</v>
      </c>
      <c r="C91" s="9" t="s">
        <v>19</v>
      </c>
      <c r="D91" s="10"/>
      <c r="E91" s="63">
        <v>0.9</v>
      </c>
      <c r="F91" s="9" t="s">
        <v>55</v>
      </c>
      <c r="G91" s="63">
        <v>0.9</v>
      </c>
      <c r="H91" s="63"/>
      <c r="I91" s="17">
        <v>1</v>
      </c>
      <c r="J91" s="17"/>
      <c r="K91" s="18">
        <v>2602</v>
      </c>
      <c r="L91" s="81"/>
      <c r="M91" s="72"/>
    </row>
    <row r="92" spans="1:13" s="2" customFormat="1" ht="24.95" customHeight="1">
      <c r="A92" s="54">
        <v>87</v>
      </c>
      <c r="B92" s="9" t="s">
        <v>112</v>
      </c>
      <c r="C92" s="9" t="s">
        <v>19</v>
      </c>
      <c r="D92" s="10"/>
      <c r="E92" s="11">
        <v>1.3</v>
      </c>
      <c r="F92" s="9" t="s">
        <v>20</v>
      </c>
      <c r="G92" s="11">
        <v>1.3</v>
      </c>
      <c r="H92" s="11"/>
      <c r="I92" s="17">
        <v>1</v>
      </c>
      <c r="J92" s="17"/>
      <c r="K92" s="18">
        <v>867</v>
      </c>
      <c r="L92" s="17"/>
      <c r="M92" s="82"/>
    </row>
    <row r="93" spans="1:13" s="2" customFormat="1" ht="24.95" customHeight="1">
      <c r="A93" s="54">
        <v>88</v>
      </c>
      <c r="B93" s="9" t="s">
        <v>113</v>
      </c>
      <c r="C93" s="9" t="s">
        <v>19</v>
      </c>
      <c r="D93" s="10"/>
      <c r="E93" s="11">
        <v>1.63</v>
      </c>
      <c r="F93" s="9" t="s">
        <v>20</v>
      </c>
      <c r="G93" s="11">
        <v>1.63</v>
      </c>
      <c r="H93" s="11"/>
      <c r="I93" s="17">
        <v>2</v>
      </c>
      <c r="J93" s="17">
        <v>2</v>
      </c>
      <c r="K93" s="17">
        <v>2862</v>
      </c>
      <c r="L93" s="17">
        <v>2862</v>
      </c>
      <c r="M93" s="72"/>
    </row>
    <row r="94" spans="1:13" s="2" customFormat="1" ht="24.95" customHeight="1">
      <c r="A94" s="54">
        <v>89</v>
      </c>
      <c r="B94" s="9" t="s">
        <v>114</v>
      </c>
      <c r="C94" s="9" t="s">
        <v>19</v>
      </c>
      <c r="D94" s="10"/>
      <c r="E94" s="11">
        <v>3.21</v>
      </c>
      <c r="F94" s="9" t="s">
        <v>20</v>
      </c>
      <c r="G94" s="11">
        <v>3.21</v>
      </c>
      <c r="H94" s="11"/>
      <c r="I94" s="17">
        <v>2</v>
      </c>
      <c r="J94" s="17">
        <v>1</v>
      </c>
      <c r="K94" s="17">
        <v>2997</v>
      </c>
      <c r="L94" s="18">
        <v>2562</v>
      </c>
      <c r="M94" s="72"/>
    </row>
    <row r="95" spans="1:13" s="2" customFormat="1" ht="24.95" customHeight="1">
      <c r="A95" s="54">
        <v>90</v>
      </c>
      <c r="B95" s="9" t="s">
        <v>115</v>
      </c>
      <c r="C95" s="9" t="s">
        <v>19</v>
      </c>
      <c r="D95" s="10"/>
      <c r="E95" s="11">
        <v>0.92</v>
      </c>
      <c r="F95" s="9" t="s">
        <v>20</v>
      </c>
      <c r="G95" s="11">
        <v>0.92</v>
      </c>
      <c r="H95" s="11"/>
      <c r="I95" s="17">
        <v>1</v>
      </c>
      <c r="J95" s="17"/>
      <c r="K95" s="18">
        <v>228</v>
      </c>
      <c r="L95" s="18"/>
      <c r="M95" s="73"/>
    </row>
    <row r="96" spans="1:13" s="2" customFormat="1" ht="24.95" customHeight="1">
      <c r="A96" s="54">
        <v>91</v>
      </c>
      <c r="B96" s="9" t="s">
        <v>116</v>
      </c>
      <c r="C96" s="9" t="s">
        <v>19</v>
      </c>
      <c r="D96" s="10"/>
      <c r="E96" s="11">
        <v>0.9</v>
      </c>
      <c r="F96" s="12" t="s">
        <v>40</v>
      </c>
      <c r="G96" s="11"/>
      <c r="H96" s="11">
        <v>0.9</v>
      </c>
      <c r="I96" s="17">
        <v>2</v>
      </c>
      <c r="J96" s="17">
        <v>1</v>
      </c>
      <c r="K96" s="17">
        <v>1765</v>
      </c>
      <c r="L96" s="18">
        <v>1537</v>
      </c>
      <c r="M96" s="72"/>
    </row>
    <row r="97" spans="1:13" s="2" customFormat="1" ht="24.95" customHeight="1">
      <c r="A97" s="54">
        <v>92</v>
      </c>
      <c r="B97" s="9" t="s">
        <v>117</v>
      </c>
      <c r="C97" s="9" t="s">
        <v>19</v>
      </c>
      <c r="D97" s="10"/>
      <c r="E97" s="11">
        <v>1.57</v>
      </c>
      <c r="F97" s="9" t="s">
        <v>20</v>
      </c>
      <c r="G97" s="11">
        <v>1.57</v>
      </c>
      <c r="H97" s="11"/>
      <c r="I97" s="17">
        <v>1</v>
      </c>
      <c r="J97" s="17"/>
      <c r="K97" s="18">
        <v>420</v>
      </c>
      <c r="L97" s="17"/>
      <c r="M97" s="73"/>
    </row>
    <row r="98" spans="1:13" s="2" customFormat="1" ht="24.95" customHeight="1">
      <c r="A98" s="54">
        <v>93</v>
      </c>
      <c r="B98" s="9" t="s">
        <v>118</v>
      </c>
      <c r="C98" s="9" t="s">
        <v>19</v>
      </c>
      <c r="D98" s="10"/>
      <c r="E98" s="11">
        <v>0.31</v>
      </c>
      <c r="F98" s="12" t="s">
        <v>40</v>
      </c>
      <c r="G98" s="11"/>
      <c r="H98" s="11">
        <v>0.31</v>
      </c>
      <c r="I98" s="17">
        <v>2</v>
      </c>
      <c r="J98" s="17">
        <v>1</v>
      </c>
      <c r="K98" s="17">
        <v>1240</v>
      </c>
      <c r="L98" s="17">
        <v>420</v>
      </c>
      <c r="M98" s="72"/>
    </row>
    <row r="99" spans="1:13" s="2" customFormat="1" ht="24.95" customHeight="1">
      <c r="A99" s="54">
        <v>94</v>
      </c>
      <c r="B99" s="9" t="s">
        <v>119</v>
      </c>
      <c r="C99" s="9" t="s">
        <v>19</v>
      </c>
      <c r="D99" s="10"/>
      <c r="E99" s="11">
        <v>2.0299999999999998</v>
      </c>
      <c r="F99" s="9" t="s">
        <v>20</v>
      </c>
      <c r="G99" s="11">
        <v>2.0299999999999998</v>
      </c>
      <c r="H99" s="11"/>
      <c r="I99" s="17">
        <v>2</v>
      </c>
      <c r="J99" s="17">
        <v>1</v>
      </c>
      <c r="K99" s="17">
        <v>3292</v>
      </c>
      <c r="L99" s="17">
        <v>380</v>
      </c>
      <c r="M99" s="73"/>
    </row>
    <row r="100" spans="1:13" s="2" customFormat="1" ht="24.95" customHeight="1">
      <c r="A100" s="54">
        <v>95</v>
      </c>
      <c r="B100" s="9" t="s">
        <v>120</v>
      </c>
      <c r="C100" s="9" t="s">
        <v>19</v>
      </c>
      <c r="D100" s="10"/>
      <c r="E100" s="11">
        <v>0.51</v>
      </c>
      <c r="F100" s="12" t="s">
        <v>40</v>
      </c>
      <c r="G100" s="11"/>
      <c r="H100" s="11">
        <v>0.51</v>
      </c>
      <c r="I100" s="17">
        <v>1</v>
      </c>
      <c r="J100" s="17"/>
      <c r="K100" s="17">
        <v>585</v>
      </c>
      <c r="L100" s="17"/>
      <c r="M100" s="72"/>
    </row>
    <row r="101" spans="1:13" s="2" customFormat="1" ht="24.95" customHeight="1">
      <c r="A101" s="54">
        <v>96</v>
      </c>
      <c r="B101" s="9" t="s">
        <v>121</v>
      </c>
      <c r="C101" s="9" t="s">
        <v>19</v>
      </c>
      <c r="D101" s="10"/>
      <c r="E101" s="11">
        <v>0.9</v>
      </c>
      <c r="F101" s="12" t="s">
        <v>40</v>
      </c>
      <c r="G101" s="11"/>
      <c r="H101" s="11">
        <v>0.9</v>
      </c>
      <c r="I101" s="17">
        <v>1</v>
      </c>
      <c r="J101" s="17"/>
      <c r="K101" s="18">
        <v>1180</v>
      </c>
      <c r="L101" s="17"/>
      <c r="M101" s="72"/>
    </row>
    <row r="102" spans="1:13" s="2" customFormat="1" ht="24.95" customHeight="1">
      <c r="A102" s="54">
        <v>97</v>
      </c>
      <c r="B102" s="66" t="s">
        <v>122</v>
      </c>
      <c r="C102" s="66" t="s">
        <v>19</v>
      </c>
      <c r="D102" s="67"/>
      <c r="E102" s="68">
        <v>0.23</v>
      </c>
      <c r="F102" s="69" t="s">
        <v>47</v>
      </c>
      <c r="G102" s="68"/>
      <c r="H102" s="68">
        <v>0.23</v>
      </c>
      <c r="I102" s="83">
        <v>1</v>
      </c>
      <c r="J102" s="83"/>
      <c r="K102" s="96">
        <v>986</v>
      </c>
      <c r="L102" s="83"/>
      <c r="M102" s="80" t="s">
        <v>123</v>
      </c>
    </row>
    <row r="103" spans="1:13" s="2" customFormat="1" ht="24.95" customHeight="1">
      <c r="A103" s="54">
        <v>98</v>
      </c>
      <c r="B103" s="9" t="s">
        <v>124</v>
      </c>
      <c r="C103" s="9" t="s">
        <v>19</v>
      </c>
      <c r="D103" s="10"/>
      <c r="E103" s="11">
        <v>1.55</v>
      </c>
      <c r="F103" s="9" t="s">
        <v>20</v>
      </c>
      <c r="G103" s="11">
        <v>1.55</v>
      </c>
      <c r="H103" s="11"/>
      <c r="I103" s="17">
        <v>1</v>
      </c>
      <c r="J103" s="17">
        <v>1</v>
      </c>
      <c r="K103" s="18">
        <v>2041</v>
      </c>
      <c r="L103" s="18">
        <v>2041</v>
      </c>
      <c r="M103" s="73"/>
    </row>
    <row r="104" spans="1:13" s="46" customFormat="1" ht="24.95" customHeight="1">
      <c r="A104" s="54">
        <v>99</v>
      </c>
      <c r="B104" s="62" t="s">
        <v>125</v>
      </c>
      <c r="C104" s="62" t="s">
        <v>19</v>
      </c>
      <c r="D104" s="91"/>
      <c r="E104" s="63">
        <f>3.43+0.62+0.195</f>
        <v>4.2450000000000001</v>
      </c>
      <c r="F104" s="12" t="s">
        <v>40</v>
      </c>
      <c r="G104" s="63"/>
      <c r="H104" s="63">
        <f>3.43+0.62+0.195</f>
        <v>4.2450000000000001</v>
      </c>
      <c r="I104" s="17">
        <v>2</v>
      </c>
      <c r="J104" s="17">
        <v>1</v>
      </c>
      <c r="K104" s="18">
        <v>2832</v>
      </c>
      <c r="L104" s="18">
        <v>2562</v>
      </c>
      <c r="M104" s="97"/>
    </row>
    <row r="105" spans="1:13" s="2" customFormat="1" ht="24.95" customHeight="1">
      <c r="A105" s="54">
        <v>100</v>
      </c>
      <c r="B105" s="9" t="s">
        <v>126</v>
      </c>
      <c r="C105" s="9" t="s">
        <v>19</v>
      </c>
      <c r="D105" s="10"/>
      <c r="E105" s="11">
        <v>1.7</v>
      </c>
      <c r="F105" s="9" t="s">
        <v>20</v>
      </c>
      <c r="G105" s="11">
        <v>1.7</v>
      </c>
      <c r="H105" s="11"/>
      <c r="I105" s="17">
        <v>2</v>
      </c>
      <c r="J105" s="17"/>
      <c r="K105" s="17" t="s">
        <v>127</v>
      </c>
      <c r="L105" s="17"/>
      <c r="M105" s="72"/>
    </row>
    <row r="106" spans="1:13" s="2" customFormat="1" ht="24.95" customHeight="1">
      <c r="A106" s="54">
        <v>101</v>
      </c>
      <c r="B106" s="9" t="s">
        <v>128</v>
      </c>
      <c r="C106" s="9" t="s">
        <v>19</v>
      </c>
      <c r="D106" s="10"/>
      <c r="E106" s="11">
        <v>0.44</v>
      </c>
      <c r="F106" s="12" t="s">
        <v>40</v>
      </c>
      <c r="G106" s="11"/>
      <c r="H106" s="11">
        <v>0.44</v>
      </c>
      <c r="I106" s="17">
        <v>1</v>
      </c>
      <c r="J106" s="17"/>
      <c r="K106" s="18">
        <v>340</v>
      </c>
      <c r="L106" s="17"/>
      <c r="M106" s="72"/>
    </row>
    <row r="107" spans="1:13" s="2" customFormat="1" ht="24.95" customHeight="1">
      <c r="A107" s="54">
        <v>102</v>
      </c>
      <c r="B107" s="9" t="s">
        <v>129</v>
      </c>
      <c r="C107" s="9" t="s">
        <v>19</v>
      </c>
      <c r="D107" s="10"/>
      <c r="E107" s="11">
        <v>0.7</v>
      </c>
      <c r="F107" s="12" t="s">
        <v>40</v>
      </c>
      <c r="G107" s="11"/>
      <c r="H107" s="11">
        <v>0.7</v>
      </c>
      <c r="I107" s="17">
        <v>1</v>
      </c>
      <c r="J107" s="17"/>
      <c r="K107" s="18">
        <v>1230</v>
      </c>
      <c r="L107" s="17"/>
      <c r="M107" s="72"/>
    </row>
    <row r="108" spans="1:13" s="2" customFormat="1" ht="24.95" customHeight="1">
      <c r="A108" s="54">
        <v>103</v>
      </c>
      <c r="B108" s="9" t="s">
        <v>130</v>
      </c>
      <c r="C108" s="9" t="s">
        <v>19</v>
      </c>
      <c r="D108" s="10"/>
      <c r="E108" s="11">
        <v>0.6</v>
      </c>
      <c r="F108" s="12" t="s">
        <v>40</v>
      </c>
      <c r="G108" s="11"/>
      <c r="H108" s="11">
        <v>0.6</v>
      </c>
      <c r="I108" s="17">
        <v>2</v>
      </c>
      <c r="J108" s="17"/>
      <c r="K108" s="17" t="s">
        <v>131</v>
      </c>
      <c r="L108" s="17"/>
      <c r="M108" s="72"/>
    </row>
    <row r="109" spans="1:13" s="2" customFormat="1" ht="24.95" customHeight="1">
      <c r="A109" s="54">
        <v>104</v>
      </c>
      <c r="B109" s="9" t="s">
        <v>132</v>
      </c>
      <c r="C109" s="9" t="s">
        <v>19</v>
      </c>
      <c r="D109" s="10"/>
      <c r="E109" s="11">
        <v>1.79</v>
      </c>
      <c r="F109" s="9" t="s">
        <v>20</v>
      </c>
      <c r="G109" s="11">
        <v>1.79</v>
      </c>
      <c r="H109" s="11"/>
      <c r="I109" s="17">
        <v>2</v>
      </c>
      <c r="J109" s="17"/>
      <c r="K109" s="17" t="s">
        <v>133</v>
      </c>
      <c r="L109" s="17"/>
      <c r="M109" s="72"/>
    </row>
    <row r="110" spans="1:13" s="2" customFormat="1" ht="24.95" customHeight="1">
      <c r="A110" s="54">
        <v>105</v>
      </c>
      <c r="B110" s="9" t="s">
        <v>134</v>
      </c>
      <c r="C110" s="9" t="s">
        <v>19</v>
      </c>
      <c r="D110" s="10"/>
      <c r="E110" s="11">
        <v>1.68</v>
      </c>
      <c r="F110" s="12" t="s">
        <v>40</v>
      </c>
      <c r="G110" s="11"/>
      <c r="H110" s="11">
        <v>1.68</v>
      </c>
      <c r="I110" s="17">
        <v>2</v>
      </c>
      <c r="J110" s="17">
        <v>1</v>
      </c>
      <c r="K110" s="17" t="s">
        <v>135</v>
      </c>
      <c r="L110" s="18">
        <v>2041</v>
      </c>
      <c r="M110" s="72"/>
    </row>
    <row r="111" spans="1:13" s="2" customFormat="1" ht="24.95" customHeight="1">
      <c r="A111" s="54">
        <v>106</v>
      </c>
      <c r="B111" s="12" t="s">
        <v>136</v>
      </c>
      <c r="C111" s="9" t="s">
        <v>19</v>
      </c>
      <c r="D111" s="10"/>
      <c r="E111" s="11">
        <v>1.43</v>
      </c>
      <c r="F111" s="9" t="s">
        <v>20</v>
      </c>
      <c r="G111" s="11">
        <v>1.43</v>
      </c>
      <c r="H111" s="11"/>
      <c r="I111" s="17">
        <v>1</v>
      </c>
      <c r="J111" s="17"/>
      <c r="K111" s="18">
        <v>991</v>
      </c>
      <c r="L111" s="17"/>
      <c r="M111" s="73"/>
    </row>
    <row r="112" spans="1:13" s="46" customFormat="1" ht="24.95" customHeight="1">
      <c r="A112" s="54">
        <v>107</v>
      </c>
      <c r="B112" s="62" t="s">
        <v>137</v>
      </c>
      <c r="C112" s="62" t="s">
        <v>19</v>
      </c>
      <c r="D112" s="91"/>
      <c r="E112" s="63">
        <v>1.1399999999999999</v>
      </c>
      <c r="F112" s="12" t="s">
        <v>40</v>
      </c>
      <c r="G112" s="63"/>
      <c r="H112" s="63">
        <v>1.1399999999999999</v>
      </c>
      <c r="I112" s="17">
        <v>1</v>
      </c>
      <c r="J112" s="17"/>
      <c r="K112" s="18">
        <v>1266</v>
      </c>
      <c r="L112" s="81"/>
      <c r="M112" s="73"/>
    </row>
    <row r="113" spans="1:13" s="2" customFormat="1" ht="24.95" customHeight="1">
      <c r="A113" s="54">
        <v>108</v>
      </c>
      <c r="B113" s="9" t="s">
        <v>138</v>
      </c>
      <c r="C113" s="9" t="s">
        <v>19</v>
      </c>
      <c r="D113" s="10"/>
      <c r="E113" s="11">
        <v>1.42</v>
      </c>
      <c r="F113" s="12" t="s">
        <v>40</v>
      </c>
      <c r="G113" s="11"/>
      <c r="H113" s="11">
        <v>1.42</v>
      </c>
      <c r="I113" s="17">
        <v>1</v>
      </c>
      <c r="J113" s="17"/>
      <c r="K113" s="17" t="s">
        <v>139</v>
      </c>
      <c r="L113" s="17"/>
      <c r="M113" s="73"/>
    </row>
    <row r="114" spans="1:13" s="2" customFormat="1" ht="24.95" customHeight="1">
      <c r="A114" s="54">
        <v>109</v>
      </c>
      <c r="B114" s="9" t="s">
        <v>140</v>
      </c>
      <c r="C114" s="9" t="s">
        <v>19</v>
      </c>
      <c r="D114" s="10"/>
      <c r="E114" s="11">
        <f>2.11-0.78</f>
        <v>1.33</v>
      </c>
      <c r="F114" s="12" t="s">
        <v>40</v>
      </c>
      <c r="G114" s="11"/>
      <c r="H114" s="11">
        <v>1.33</v>
      </c>
      <c r="I114" s="17">
        <v>1</v>
      </c>
      <c r="J114" s="17"/>
      <c r="K114" s="18">
        <v>1310</v>
      </c>
      <c r="L114" s="17"/>
      <c r="M114" s="95"/>
    </row>
    <row r="115" spans="1:13" s="2" customFormat="1" ht="24.95" customHeight="1">
      <c r="A115" s="54">
        <v>110</v>
      </c>
      <c r="B115" s="9" t="s">
        <v>141</v>
      </c>
      <c r="C115" s="9" t="s">
        <v>19</v>
      </c>
      <c r="D115" s="10"/>
      <c r="E115" s="11">
        <v>1.08</v>
      </c>
      <c r="F115" s="9" t="s">
        <v>20</v>
      </c>
      <c r="G115" s="11">
        <v>1.08</v>
      </c>
      <c r="H115" s="11"/>
      <c r="I115" s="17">
        <v>1</v>
      </c>
      <c r="J115" s="17"/>
      <c r="K115" s="18">
        <v>2070</v>
      </c>
      <c r="L115" s="17"/>
      <c r="M115" s="95"/>
    </row>
    <row r="116" spans="1:13" s="2" customFormat="1" ht="24.95" customHeight="1">
      <c r="A116" s="54">
        <v>111</v>
      </c>
      <c r="B116" s="9" t="s">
        <v>142</v>
      </c>
      <c r="C116" s="9" t="s">
        <v>19</v>
      </c>
      <c r="D116" s="10"/>
      <c r="E116" s="11">
        <v>0.77</v>
      </c>
      <c r="F116" s="12" t="s">
        <v>40</v>
      </c>
      <c r="G116" s="11"/>
      <c r="H116" s="11">
        <v>0.77</v>
      </c>
      <c r="I116" s="17">
        <v>1</v>
      </c>
      <c r="J116" s="17"/>
      <c r="K116" s="18">
        <v>760</v>
      </c>
      <c r="L116" s="17"/>
      <c r="M116" s="72"/>
    </row>
    <row r="117" spans="1:13" s="2" customFormat="1" ht="24.95" customHeight="1">
      <c r="A117" s="54">
        <v>112</v>
      </c>
      <c r="B117" s="13" t="s">
        <v>143</v>
      </c>
      <c r="C117" s="13" t="s">
        <v>19</v>
      </c>
      <c r="D117" s="29"/>
      <c r="E117" s="30">
        <v>1.63</v>
      </c>
      <c r="F117" s="27" t="s">
        <v>25</v>
      </c>
      <c r="G117" s="30"/>
      <c r="H117" s="30">
        <v>1.63</v>
      </c>
      <c r="I117" s="31">
        <v>1</v>
      </c>
      <c r="J117" s="31"/>
      <c r="K117" s="71">
        <v>950</v>
      </c>
      <c r="L117" s="31"/>
      <c r="M117" s="95"/>
    </row>
    <row r="118" spans="1:13" s="2" customFormat="1" ht="24.95" customHeight="1">
      <c r="A118" s="54">
        <v>113</v>
      </c>
      <c r="B118" s="13" t="s">
        <v>144</v>
      </c>
      <c r="C118" s="13" t="s">
        <v>19</v>
      </c>
      <c r="D118" s="29"/>
      <c r="E118" s="30">
        <v>2.16</v>
      </c>
      <c r="F118" s="13" t="s">
        <v>20</v>
      </c>
      <c r="G118" s="30">
        <v>2.16</v>
      </c>
      <c r="H118" s="30"/>
      <c r="I118" s="31">
        <v>1</v>
      </c>
      <c r="J118" s="31"/>
      <c r="K118" s="71">
        <v>1000</v>
      </c>
      <c r="L118" s="31"/>
      <c r="M118" s="73"/>
    </row>
    <row r="119" spans="1:13" s="45" customFormat="1" ht="24.95" customHeight="1">
      <c r="A119" s="54">
        <v>114</v>
      </c>
      <c r="B119" s="92" t="s">
        <v>145</v>
      </c>
      <c r="C119" s="92" t="s">
        <v>19</v>
      </c>
      <c r="D119" s="89"/>
      <c r="E119" s="53">
        <v>0.73</v>
      </c>
      <c r="F119" s="52" t="s">
        <v>25</v>
      </c>
      <c r="G119" s="53"/>
      <c r="H119" s="53">
        <v>0.73</v>
      </c>
      <c r="I119" s="74">
        <v>1</v>
      </c>
      <c r="J119" s="74"/>
      <c r="K119" s="94">
        <v>760</v>
      </c>
      <c r="L119" s="74"/>
      <c r="M119" s="80"/>
    </row>
    <row r="120" spans="1:13" s="45" customFormat="1" ht="24.95" customHeight="1">
      <c r="A120" s="54">
        <v>115</v>
      </c>
      <c r="B120" s="92" t="s">
        <v>146</v>
      </c>
      <c r="C120" s="92" t="s">
        <v>19</v>
      </c>
      <c r="D120" s="89"/>
      <c r="E120" s="53">
        <v>2.23</v>
      </c>
      <c r="F120" s="52" t="s">
        <v>25</v>
      </c>
      <c r="G120" s="53">
        <v>0.4</v>
      </c>
      <c r="H120" s="53">
        <v>1.83</v>
      </c>
      <c r="I120" s="74">
        <v>1</v>
      </c>
      <c r="J120" s="74"/>
      <c r="K120" s="94">
        <v>435</v>
      </c>
      <c r="L120" s="74"/>
      <c r="M120" s="80"/>
    </row>
    <row r="121" spans="1:13" s="45" customFormat="1" ht="24.95" customHeight="1">
      <c r="A121" s="54">
        <v>116</v>
      </c>
      <c r="B121" s="60" t="s">
        <v>147</v>
      </c>
      <c r="C121" s="60" t="s">
        <v>19</v>
      </c>
      <c r="D121" s="89"/>
      <c r="E121" s="53">
        <v>0.8</v>
      </c>
      <c r="F121" s="60" t="s">
        <v>20</v>
      </c>
      <c r="G121" s="53">
        <v>0.8</v>
      </c>
      <c r="H121" s="53"/>
      <c r="I121" s="74">
        <v>1</v>
      </c>
      <c r="J121" s="74"/>
      <c r="K121" s="94">
        <v>997</v>
      </c>
      <c r="L121" s="74"/>
      <c r="M121" s="77"/>
    </row>
    <row r="122" spans="1:13" s="45" customFormat="1" ht="24.95" customHeight="1">
      <c r="A122" s="54">
        <v>117</v>
      </c>
      <c r="B122" s="60" t="s">
        <v>148</v>
      </c>
      <c r="C122" s="60" t="s">
        <v>19</v>
      </c>
      <c r="D122" s="89"/>
      <c r="E122" s="53">
        <v>0.7</v>
      </c>
      <c r="F122" s="52" t="s">
        <v>25</v>
      </c>
      <c r="G122" s="53"/>
      <c r="H122" s="53">
        <v>0.7</v>
      </c>
      <c r="I122" s="74">
        <v>1</v>
      </c>
      <c r="J122" s="74"/>
      <c r="K122" s="94">
        <v>398</v>
      </c>
      <c r="L122" s="74"/>
      <c r="M122" s="80"/>
    </row>
    <row r="123" spans="1:13" s="45" customFormat="1" ht="24.95" customHeight="1">
      <c r="A123" s="54">
        <v>118</v>
      </c>
      <c r="B123" s="60" t="s">
        <v>149</v>
      </c>
      <c r="C123" s="60" t="s">
        <v>19</v>
      </c>
      <c r="D123" s="89"/>
      <c r="E123" s="53">
        <v>0.55000000000000004</v>
      </c>
      <c r="F123" s="52" t="s">
        <v>25</v>
      </c>
      <c r="G123" s="53"/>
      <c r="H123" s="53">
        <v>0.55000000000000004</v>
      </c>
      <c r="I123" s="74">
        <v>1</v>
      </c>
      <c r="J123" s="74"/>
      <c r="K123" s="94">
        <v>495</v>
      </c>
      <c r="L123" s="74"/>
      <c r="M123" s="80"/>
    </row>
    <row r="124" spans="1:13" s="45" customFormat="1" ht="24.95" customHeight="1">
      <c r="A124" s="54">
        <v>119</v>
      </c>
      <c r="B124" s="60" t="s">
        <v>150</v>
      </c>
      <c r="C124" s="60" t="s">
        <v>19</v>
      </c>
      <c r="D124" s="89"/>
      <c r="E124" s="53">
        <v>0.53</v>
      </c>
      <c r="F124" s="52" t="s">
        <v>25</v>
      </c>
      <c r="G124" s="53"/>
      <c r="H124" s="53">
        <v>0.53</v>
      </c>
      <c r="I124" s="74">
        <v>1</v>
      </c>
      <c r="J124" s="74"/>
      <c r="K124" s="94">
        <v>150</v>
      </c>
      <c r="L124" s="74"/>
      <c r="M124" s="80"/>
    </row>
    <row r="125" spans="1:13" s="45" customFormat="1" ht="24.95" customHeight="1">
      <c r="A125" s="54">
        <v>120</v>
      </c>
      <c r="B125" s="60" t="s">
        <v>151</v>
      </c>
      <c r="C125" s="60" t="s">
        <v>19</v>
      </c>
      <c r="D125" s="89"/>
      <c r="E125" s="53">
        <v>1</v>
      </c>
      <c r="F125" s="52" t="s">
        <v>25</v>
      </c>
      <c r="G125" s="53"/>
      <c r="H125" s="53">
        <v>1</v>
      </c>
      <c r="I125" s="74">
        <v>1</v>
      </c>
      <c r="J125" s="74"/>
      <c r="K125" s="94">
        <v>902</v>
      </c>
      <c r="L125" s="94"/>
      <c r="M125" s="80"/>
    </row>
    <row r="126" spans="1:13" s="45" customFormat="1" ht="24.95" customHeight="1">
      <c r="A126" s="54">
        <v>121</v>
      </c>
      <c r="B126" s="60" t="s">
        <v>152</v>
      </c>
      <c r="C126" s="60" t="s">
        <v>19</v>
      </c>
      <c r="D126" s="89"/>
      <c r="E126" s="53">
        <v>0.4</v>
      </c>
      <c r="F126" s="60" t="s">
        <v>20</v>
      </c>
      <c r="G126" s="53">
        <v>0.4</v>
      </c>
      <c r="H126" s="53"/>
      <c r="I126" s="74">
        <v>1</v>
      </c>
      <c r="J126" s="74"/>
      <c r="K126" s="94">
        <v>359</v>
      </c>
      <c r="L126" s="74"/>
      <c r="M126" s="80"/>
    </row>
    <row r="127" spans="1:13" s="45" customFormat="1" ht="24.95" customHeight="1">
      <c r="A127" s="54">
        <v>122</v>
      </c>
      <c r="B127" s="49" t="s">
        <v>153</v>
      </c>
      <c r="C127" s="49" t="s">
        <v>19</v>
      </c>
      <c r="D127" s="50"/>
      <c r="E127" s="51">
        <v>1.65</v>
      </c>
      <c r="F127" s="49" t="s">
        <v>20</v>
      </c>
      <c r="G127" s="51">
        <v>1.65</v>
      </c>
      <c r="H127" s="51"/>
      <c r="I127" s="75">
        <v>1</v>
      </c>
      <c r="J127" s="75"/>
      <c r="K127" s="76">
        <v>2866</v>
      </c>
      <c r="L127" s="75"/>
      <c r="M127" s="80"/>
    </row>
    <row r="128" spans="1:13" s="45" customFormat="1" ht="24.95" customHeight="1">
      <c r="A128" s="54">
        <v>123</v>
      </c>
      <c r="B128" s="60" t="s">
        <v>154</v>
      </c>
      <c r="C128" s="60" t="s">
        <v>19</v>
      </c>
      <c r="D128" s="89"/>
      <c r="E128" s="53">
        <v>0.4</v>
      </c>
      <c r="F128" s="52" t="s">
        <v>25</v>
      </c>
      <c r="G128" s="53"/>
      <c r="H128" s="53">
        <v>0.4</v>
      </c>
      <c r="I128" s="74">
        <v>1</v>
      </c>
      <c r="J128" s="74"/>
      <c r="K128" s="94">
        <v>655</v>
      </c>
      <c r="L128" s="74"/>
      <c r="M128" s="93"/>
    </row>
    <row r="129" spans="1:13" s="45" customFormat="1" ht="24.95" customHeight="1">
      <c r="A129" s="54">
        <v>124</v>
      </c>
      <c r="B129" s="60" t="s">
        <v>155</v>
      </c>
      <c r="C129" s="60" t="s">
        <v>19</v>
      </c>
      <c r="D129" s="89"/>
      <c r="E129" s="53">
        <v>0.43</v>
      </c>
      <c r="F129" s="52" t="s">
        <v>25</v>
      </c>
      <c r="G129" s="53"/>
      <c r="H129" s="53">
        <v>0.43</v>
      </c>
      <c r="I129" s="74" t="s">
        <v>156</v>
      </c>
      <c r="J129" s="74"/>
      <c r="K129" s="94">
        <v>250</v>
      </c>
      <c r="L129" s="74"/>
      <c r="M129" s="93"/>
    </row>
    <row r="130" spans="1:13" s="45" customFormat="1" ht="24.95" customHeight="1">
      <c r="A130" s="54">
        <v>125</v>
      </c>
      <c r="B130" s="60" t="s">
        <v>157</v>
      </c>
      <c r="C130" s="60" t="s">
        <v>19</v>
      </c>
      <c r="D130" s="89"/>
      <c r="E130" s="53">
        <v>0.41</v>
      </c>
      <c r="F130" s="52" t="s">
        <v>25</v>
      </c>
      <c r="G130" s="53"/>
      <c r="H130" s="53">
        <v>0.42199999999999999</v>
      </c>
      <c r="I130" s="74">
        <v>1</v>
      </c>
      <c r="J130" s="74"/>
      <c r="K130" s="94">
        <v>378</v>
      </c>
      <c r="L130" s="74"/>
      <c r="M130" s="93"/>
    </row>
    <row r="131" spans="1:13" s="45" customFormat="1" ht="24.95" customHeight="1">
      <c r="A131" s="54">
        <v>126</v>
      </c>
      <c r="B131" s="60" t="s">
        <v>158</v>
      </c>
      <c r="C131" s="60" t="s">
        <v>19</v>
      </c>
      <c r="D131" s="89"/>
      <c r="E131" s="53">
        <v>1.05</v>
      </c>
      <c r="F131" s="52" t="s">
        <v>25</v>
      </c>
      <c r="G131" s="53"/>
      <c r="H131" s="53">
        <v>1.05</v>
      </c>
      <c r="I131" s="74">
        <v>1</v>
      </c>
      <c r="J131" s="74"/>
      <c r="K131" s="94">
        <v>700</v>
      </c>
      <c r="L131" s="74"/>
      <c r="M131" s="80"/>
    </row>
    <row r="132" spans="1:13" s="45" customFormat="1" ht="24.95" customHeight="1">
      <c r="A132" s="54">
        <v>127</v>
      </c>
      <c r="B132" s="60" t="s">
        <v>159</v>
      </c>
      <c r="C132" s="60" t="s">
        <v>19</v>
      </c>
      <c r="D132" s="89"/>
      <c r="E132" s="53">
        <v>1.7</v>
      </c>
      <c r="F132" s="60" t="s">
        <v>20</v>
      </c>
      <c r="G132" s="53">
        <v>1.7</v>
      </c>
      <c r="H132" s="53"/>
      <c r="I132" s="74">
        <v>1</v>
      </c>
      <c r="J132" s="74">
        <v>1</v>
      </c>
      <c r="K132" s="94">
        <v>486</v>
      </c>
      <c r="L132" s="94">
        <v>486</v>
      </c>
      <c r="M132" s="80"/>
    </row>
    <row r="133" spans="1:13" s="45" customFormat="1" ht="24.95" customHeight="1">
      <c r="A133" s="54">
        <v>128</v>
      </c>
      <c r="B133" s="60" t="s">
        <v>160</v>
      </c>
      <c r="C133" s="60" t="s">
        <v>19</v>
      </c>
      <c r="D133" s="89"/>
      <c r="E133" s="53">
        <v>1.4</v>
      </c>
      <c r="F133" s="60" t="s">
        <v>20</v>
      </c>
      <c r="G133" s="53">
        <v>1.4</v>
      </c>
      <c r="H133" s="53"/>
      <c r="I133" s="74">
        <v>1</v>
      </c>
      <c r="J133" s="74"/>
      <c r="K133" s="94">
        <v>1630</v>
      </c>
      <c r="L133" s="74"/>
      <c r="M133" s="80"/>
    </row>
    <row r="134" spans="1:13" s="45" customFormat="1" ht="24.95" customHeight="1">
      <c r="A134" s="54">
        <v>129</v>
      </c>
      <c r="B134" s="56" t="s">
        <v>161</v>
      </c>
      <c r="C134" s="56" t="s">
        <v>19</v>
      </c>
      <c r="D134" s="57"/>
      <c r="E134" s="58">
        <v>1.3</v>
      </c>
      <c r="F134" s="59" t="s">
        <v>47</v>
      </c>
      <c r="G134" s="58"/>
      <c r="H134" s="58">
        <v>1.3</v>
      </c>
      <c r="I134" s="78">
        <v>2</v>
      </c>
      <c r="J134" s="78"/>
      <c r="K134" s="78" t="s">
        <v>162</v>
      </c>
      <c r="L134" s="78"/>
      <c r="M134" s="80" t="s">
        <v>123</v>
      </c>
    </row>
    <row r="135" spans="1:13" s="45" customFormat="1" ht="24.95" customHeight="1">
      <c r="A135" s="54">
        <v>130</v>
      </c>
      <c r="B135" s="60" t="s">
        <v>163</v>
      </c>
      <c r="C135" s="60" t="s">
        <v>19</v>
      </c>
      <c r="D135" s="89"/>
      <c r="E135" s="53">
        <v>1.1000000000000001</v>
      </c>
      <c r="F135" s="60" t="s">
        <v>20</v>
      </c>
      <c r="G135" s="53">
        <v>1.1000000000000001</v>
      </c>
      <c r="H135" s="53"/>
      <c r="I135" s="74">
        <v>1</v>
      </c>
      <c r="J135" s="74"/>
      <c r="K135" s="94">
        <v>2201</v>
      </c>
      <c r="L135" s="74"/>
      <c r="M135" s="80"/>
    </row>
    <row r="136" spans="1:13" s="2" customFormat="1" ht="24.95" customHeight="1">
      <c r="A136" s="54">
        <v>131</v>
      </c>
      <c r="B136" s="13" t="s">
        <v>164</v>
      </c>
      <c r="C136" s="13" t="s">
        <v>19</v>
      </c>
      <c r="D136" s="29"/>
      <c r="E136" s="30">
        <v>1.8</v>
      </c>
      <c r="F136" s="27" t="s">
        <v>25</v>
      </c>
      <c r="G136" s="30"/>
      <c r="H136" s="30">
        <v>1.8</v>
      </c>
      <c r="I136" s="31">
        <v>1</v>
      </c>
      <c r="J136" s="31"/>
      <c r="K136" s="71">
        <v>1674</v>
      </c>
      <c r="L136" s="31"/>
      <c r="M136" s="80"/>
    </row>
    <row r="137" spans="1:13" s="2" customFormat="1" ht="24.95" customHeight="1">
      <c r="A137" s="54">
        <v>132</v>
      </c>
      <c r="B137" s="66" t="s">
        <v>165</v>
      </c>
      <c r="C137" s="66" t="s">
        <v>19</v>
      </c>
      <c r="D137" s="67"/>
      <c r="E137" s="68">
        <v>2.1</v>
      </c>
      <c r="F137" s="69" t="s">
        <v>47</v>
      </c>
      <c r="G137" s="68"/>
      <c r="H137" s="68">
        <v>2.1</v>
      </c>
      <c r="I137" s="83">
        <v>1</v>
      </c>
      <c r="J137" s="83"/>
      <c r="K137" s="96">
        <v>1990</v>
      </c>
      <c r="L137" s="83"/>
      <c r="M137" s="80" t="s">
        <v>123</v>
      </c>
    </row>
    <row r="138" spans="1:13" s="2" customFormat="1" ht="24.95" customHeight="1">
      <c r="A138" s="54">
        <v>133</v>
      </c>
      <c r="B138" s="13" t="s">
        <v>166</v>
      </c>
      <c r="C138" s="13" t="s">
        <v>19</v>
      </c>
      <c r="D138" s="29"/>
      <c r="E138" s="30">
        <v>0.7</v>
      </c>
      <c r="F138" s="27" t="s">
        <v>25</v>
      </c>
      <c r="G138" s="30"/>
      <c r="H138" s="30">
        <v>0.7</v>
      </c>
      <c r="I138" s="31">
        <v>1</v>
      </c>
      <c r="J138" s="31"/>
      <c r="K138" s="71">
        <v>2446</v>
      </c>
      <c r="L138" s="31"/>
      <c r="M138" s="73"/>
    </row>
    <row r="139" spans="1:13" s="2" customFormat="1" ht="24.95" customHeight="1">
      <c r="A139" s="54">
        <v>134</v>
      </c>
      <c r="B139" s="13" t="s">
        <v>167</v>
      </c>
      <c r="C139" s="13" t="s">
        <v>19</v>
      </c>
      <c r="D139" s="29"/>
      <c r="E139" s="30">
        <v>2.2799999999999998</v>
      </c>
      <c r="F139" s="13" t="s">
        <v>20</v>
      </c>
      <c r="G139" s="30">
        <v>2.2799999999999998</v>
      </c>
      <c r="H139" s="30"/>
      <c r="I139" s="31">
        <v>1</v>
      </c>
      <c r="J139" s="31"/>
      <c r="K139" s="71">
        <v>1524</v>
      </c>
      <c r="L139" s="31"/>
      <c r="M139" s="95"/>
    </row>
    <row r="140" spans="1:13" s="2" customFormat="1" ht="24.95" customHeight="1">
      <c r="A140" s="54">
        <v>135</v>
      </c>
      <c r="B140" s="13" t="s">
        <v>168</v>
      </c>
      <c r="C140" s="13" t="s">
        <v>19</v>
      </c>
      <c r="D140" s="29"/>
      <c r="E140" s="30">
        <v>1.84</v>
      </c>
      <c r="F140" s="27" t="s">
        <v>25</v>
      </c>
      <c r="G140" s="30"/>
      <c r="H140" s="30">
        <v>1.84</v>
      </c>
      <c r="I140" s="31">
        <v>2</v>
      </c>
      <c r="J140" s="31">
        <v>2</v>
      </c>
      <c r="K140" s="31" t="s">
        <v>169</v>
      </c>
      <c r="L140" s="31" t="s">
        <v>169</v>
      </c>
      <c r="M140" s="72"/>
    </row>
    <row r="141" spans="1:13" s="2" customFormat="1" ht="24.95" customHeight="1">
      <c r="A141" s="54">
        <v>136</v>
      </c>
      <c r="B141" s="66" t="s">
        <v>170</v>
      </c>
      <c r="C141" s="66" t="s">
        <v>19</v>
      </c>
      <c r="D141" s="67"/>
      <c r="E141" s="68">
        <v>0.7</v>
      </c>
      <c r="F141" s="69" t="s">
        <v>47</v>
      </c>
      <c r="G141" s="68"/>
      <c r="H141" s="68">
        <v>0.7</v>
      </c>
      <c r="I141" s="83">
        <v>1</v>
      </c>
      <c r="J141" s="83">
        <v>1</v>
      </c>
      <c r="K141" s="96">
        <v>1062</v>
      </c>
      <c r="L141" s="96">
        <v>1062</v>
      </c>
      <c r="M141" s="112" t="s">
        <v>123</v>
      </c>
    </row>
    <row r="142" spans="1:13" s="2" customFormat="1" ht="24.95" customHeight="1">
      <c r="A142" s="54">
        <v>137</v>
      </c>
      <c r="B142" s="66" t="s">
        <v>171</v>
      </c>
      <c r="C142" s="66" t="s">
        <v>19</v>
      </c>
      <c r="D142" s="67"/>
      <c r="E142" s="68">
        <v>1.5</v>
      </c>
      <c r="F142" s="69" t="s">
        <v>47</v>
      </c>
      <c r="G142" s="68"/>
      <c r="H142" s="68">
        <v>1.5</v>
      </c>
      <c r="I142" s="83">
        <v>1</v>
      </c>
      <c r="J142" s="83"/>
      <c r="K142" s="96">
        <v>1284</v>
      </c>
      <c r="L142" s="83"/>
      <c r="M142" s="113"/>
    </row>
    <row r="143" spans="1:13" s="2" customFormat="1" ht="24.95" customHeight="1">
      <c r="A143" s="54">
        <v>138</v>
      </c>
      <c r="B143" s="13" t="s">
        <v>172</v>
      </c>
      <c r="C143" s="13" t="s">
        <v>19</v>
      </c>
      <c r="D143" s="29"/>
      <c r="E143" s="30">
        <v>1.85</v>
      </c>
      <c r="F143" s="27" t="s">
        <v>25</v>
      </c>
      <c r="G143" s="30"/>
      <c r="H143" s="30">
        <v>1.85</v>
      </c>
      <c r="I143" s="31">
        <v>1</v>
      </c>
      <c r="J143" s="31"/>
      <c r="K143" s="71">
        <v>2433</v>
      </c>
      <c r="L143" s="31"/>
      <c r="M143" s="72"/>
    </row>
    <row r="144" spans="1:13" s="2" customFormat="1" ht="24.95" customHeight="1">
      <c r="A144" s="54">
        <v>139</v>
      </c>
      <c r="B144" s="13" t="s">
        <v>173</v>
      </c>
      <c r="C144" s="13" t="s">
        <v>19</v>
      </c>
      <c r="D144" s="29"/>
      <c r="E144" s="30">
        <v>2.5299999999999998</v>
      </c>
      <c r="F144" s="13" t="s">
        <v>20</v>
      </c>
      <c r="G144" s="30">
        <v>2.5299999999999998</v>
      </c>
      <c r="H144" s="30"/>
      <c r="I144" s="31">
        <v>1</v>
      </c>
      <c r="J144" s="31"/>
      <c r="K144" s="71">
        <v>2187</v>
      </c>
      <c r="L144" s="31"/>
      <c r="M144" s="72"/>
    </row>
    <row r="145" spans="1:13" s="2" customFormat="1" ht="24.95" customHeight="1">
      <c r="A145" s="54">
        <v>140</v>
      </c>
      <c r="B145" s="13" t="s">
        <v>174</v>
      </c>
      <c r="C145" s="13" t="s">
        <v>19</v>
      </c>
      <c r="D145" s="29"/>
      <c r="E145" s="30">
        <v>0.8</v>
      </c>
      <c r="F145" s="27" t="s">
        <v>25</v>
      </c>
      <c r="G145" s="30"/>
      <c r="H145" s="30">
        <v>0.8</v>
      </c>
      <c r="I145" s="31">
        <v>1</v>
      </c>
      <c r="J145" s="31"/>
      <c r="K145" s="71">
        <v>1990</v>
      </c>
      <c r="L145" s="31"/>
      <c r="M145" s="72"/>
    </row>
    <row r="146" spans="1:13" s="2" customFormat="1" ht="24.95" customHeight="1">
      <c r="A146" s="54">
        <v>141</v>
      </c>
      <c r="B146" s="13" t="s">
        <v>175</v>
      </c>
      <c r="C146" s="13" t="s">
        <v>19</v>
      </c>
      <c r="D146" s="29"/>
      <c r="E146" s="30">
        <v>1.21</v>
      </c>
      <c r="F146" s="27" t="s">
        <v>25</v>
      </c>
      <c r="G146" s="30"/>
      <c r="H146" s="30">
        <v>1.21</v>
      </c>
      <c r="I146" s="31">
        <v>1</v>
      </c>
      <c r="J146" s="31"/>
      <c r="K146" s="71">
        <v>1685</v>
      </c>
      <c r="L146" s="31"/>
      <c r="M146" s="95"/>
    </row>
    <row r="147" spans="1:13" s="2" customFormat="1" ht="24.95" customHeight="1">
      <c r="A147" s="54">
        <v>142</v>
      </c>
      <c r="B147" s="13" t="s">
        <v>176</v>
      </c>
      <c r="C147" s="13" t="s">
        <v>19</v>
      </c>
      <c r="D147" s="29"/>
      <c r="E147" s="30">
        <v>2.0499999999999998</v>
      </c>
      <c r="F147" s="27" t="s">
        <v>25</v>
      </c>
      <c r="G147" s="30"/>
      <c r="H147" s="30">
        <v>2.0499999999999998</v>
      </c>
      <c r="I147" s="31">
        <v>1</v>
      </c>
      <c r="J147" s="31">
        <v>1</v>
      </c>
      <c r="K147" s="71">
        <v>1649</v>
      </c>
      <c r="L147" s="71">
        <v>1649</v>
      </c>
      <c r="M147" s="73"/>
    </row>
    <row r="148" spans="1:13" s="45" customFormat="1" ht="24.95" customHeight="1">
      <c r="A148" s="54">
        <v>143</v>
      </c>
      <c r="B148" s="60" t="s">
        <v>177</v>
      </c>
      <c r="C148" s="60" t="s">
        <v>19</v>
      </c>
      <c r="D148" s="89"/>
      <c r="E148" s="53">
        <v>8.36</v>
      </c>
      <c r="F148" s="60" t="s">
        <v>55</v>
      </c>
      <c r="G148" s="53">
        <v>8.5500000000000007</v>
      </c>
      <c r="H148" s="53"/>
      <c r="I148" s="74">
        <v>3</v>
      </c>
      <c r="J148" s="74"/>
      <c r="K148" s="74" t="s">
        <v>178</v>
      </c>
      <c r="L148" s="74"/>
      <c r="M148" s="80"/>
    </row>
    <row r="149" spans="1:13" s="45" customFormat="1" ht="24.95" customHeight="1">
      <c r="A149" s="54">
        <v>144</v>
      </c>
      <c r="B149" s="56" t="s">
        <v>179</v>
      </c>
      <c r="C149" s="56" t="s">
        <v>19</v>
      </c>
      <c r="D149" s="57"/>
      <c r="E149" s="58">
        <v>0.45</v>
      </c>
      <c r="F149" s="59" t="s">
        <v>47</v>
      </c>
      <c r="G149" s="58"/>
      <c r="H149" s="58">
        <v>0.45</v>
      </c>
      <c r="I149" s="78">
        <v>1</v>
      </c>
      <c r="J149" s="78"/>
      <c r="K149" s="79">
        <v>2508</v>
      </c>
      <c r="L149" s="78"/>
      <c r="M149" s="80" t="s">
        <v>123</v>
      </c>
    </row>
    <row r="150" spans="1:13" s="45" customFormat="1" ht="24.95" customHeight="1">
      <c r="A150" s="54">
        <v>145</v>
      </c>
      <c r="B150" s="60" t="s">
        <v>180</v>
      </c>
      <c r="C150" s="60" t="s">
        <v>19</v>
      </c>
      <c r="D150" s="89"/>
      <c r="E150" s="53">
        <v>1.54</v>
      </c>
      <c r="F150" s="52" t="s">
        <v>25</v>
      </c>
      <c r="G150" s="53"/>
      <c r="H150" s="53">
        <v>1.54</v>
      </c>
      <c r="I150" s="74">
        <v>1</v>
      </c>
      <c r="J150" s="74"/>
      <c r="K150" s="94">
        <v>1220</v>
      </c>
      <c r="L150" s="74"/>
      <c r="M150" s="80"/>
    </row>
    <row r="151" spans="1:13" s="45" customFormat="1" ht="24.95" customHeight="1">
      <c r="A151" s="54">
        <v>146</v>
      </c>
      <c r="B151" s="60" t="s">
        <v>181</v>
      </c>
      <c r="C151" s="60" t="s">
        <v>19</v>
      </c>
      <c r="D151" s="89"/>
      <c r="E151" s="53">
        <v>1.47</v>
      </c>
      <c r="F151" s="52" t="s">
        <v>25</v>
      </c>
      <c r="G151" s="53"/>
      <c r="H151" s="53">
        <v>1.47</v>
      </c>
      <c r="I151" s="74">
        <v>1</v>
      </c>
      <c r="J151" s="74"/>
      <c r="K151" s="94">
        <v>740</v>
      </c>
      <c r="L151" s="74"/>
      <c r="M151" s="80"/>
    </row>
    <row r="152" spans="1:13" s="45" customFormat="1" ht="24.95" customHeight="1">
      <c r="A152" s="54">
        <v>147</v>
      </c>
      <c r="B152" s="60" t="s">
        <v>182</v>
      </c>
      <c r="C152" s="60" t="s">
        <v>19</v>
      </c>
      <c r="D152" s="89"/>
      <c r="E152" s="53">
        <v>2.09</v>
      </c>
      <c r="F152" s="60" t="s">
        <v>20</v>
      </c>
      <c r="G152" s="53">
        <v>2.09</v>
      </c>
      <c r="H152" s="53"/>
      <c r="I152" s="74">
        <v>1</v>
      </c>
      <c r="J152" s="74"/>
      <c r="K152" s="94">
        <v>3350</v>
      </c>
      <c r="L152" s="74"/>
      <c r="M152" s="77"/>
    </row>
    <row r="153" spans="1:13" s="45" customFormat="1" ht="24.95" customHeight="1">
      <c r="A153" s="54">
        <v>148</v>
      </c>
      <c r="B153" s="60" t="s">
        <v>183</v>
      </c>
      <c r="C153" s="60" t="s">
        <v>19</v>
      </c>
      <c r="D153" s="89"/>
      <c r="E153" s="53">
        <v>0.95</v>
      </c>
      <c r="F153" s="52" t="s">
        <v>25</v>
      </c>
      <c r="G153" s="53"/>
      <c r="H153" s="53">
        <v>0.95</v>
      </c>
      <c r="I153" s="74">
        <v>1</v>
      </c>
      <c r="J153" s="74"/>
      <c r="K153" s="94">
        <v>1430</v>
      </c>
      <c r="L153" s="74"/>
      <c r="M153" s="93"/>
    </row>
    <row r="154" spans="1:13" s="45" customFormat="1" ht="24.95" customHeight="1">
      <c r="A154" s="54">
        <v>149</v>
      </c>
      <c r="B154" s="60" t="s">
        <v>184</v>
      </c>
      <c r="C154" s="60" t="s">
        <v>19</v>
      </c>
      <c r="D154" s="89"/>
      <c r="E154" s="53">
        <v>0.75</v>
      </c>
      <c r="F154" s="52" t="s">
        <v>25</v>
      </c>
      <c r="G154" s="53"/>
      <c r="H154" s="53">
        <v>0.75</v>
      </c>
      <c r="I154" s="74">
        <v>1</v>
      </c>
      <c r="J154" s="74"/>
      <c r="K154" s="94">
        <v>1300</v>
      </c>
      <c r="L154" s="74"/>
      <c r="M154" s="77"/>
    </row>
    <row r="155" spans="1:13" s="45" customFormat="1" ht="24.95" customHeight="1">
      <c r="A155" s="54">
        <v>150</v>
      </c>
      <c r="B155" s="60" t="s">
        <v>185</v>
      </c>
      <c r="C155" s="60" t="s">
        <v>19</v>
      </c>
      <c r="D155" s="89"/>
      <c r="E155" s="53">
        <v>2.09</v>
      </c>
      <c r="F155" s="52" t="s">
        <v>25</v>
      </c>
      <c r="G155" s="53"/>
      <c r="H155" s="53">
        <v>2.38</v>
      </c>
      <c r="I155" s="74">
        <v>1</v>
      </c>
      <c r="J155" s="74"/>
      <c r="K155" s="94">
        <v>1300</v>
      </c>
      <c r="L155" s="74"/>
      <c r="M155" s="77"/>
    </row>
    <row r="156" spans="1:13" s="45" customFormat="1" ht="24.95" customHeight="1">
      <c r="A156" s="54">
        <v>151</v>
      </c>
      <c r="B156" s="60" t="s">
        <v>186</v>
      </c>
      <c r="C156" s="60" t="s">
        <v>19</v>
      </c>
      <c r="D156" s="89"/>
      <c r="E156" s="53">
        <v>0.5</v>
      </c>
      <c r="F156" s="52" t="s">
        <v>25</v>
      </c>
      <c r="G156" s="53"/>
      <c r="H156" s="53">
        <v>0.5</v>
      </c>
      <c r="I156" s="74">
        <v>1</v>
      </c>
      <c r="J156" s="74"/>
      <c r="K156" s="94">
        <v>3570</v>
      </c>
      <c r="L156" s="74"/>
      <c r="M156" s="93"/>
    </row>
    <row r="157" spans="1:13" s="45" customFormat="1" ht="24.95" customHeight="1">
      <c r="A157" s="54">
        <v>152</v>
      </c>
      <c r="B157" s="60" t="s">
        <v>187</v>
      </c>
      <c r="C157" s="60" t="s">
        <v>19</v>
      </c>
      <c r="D157" s="89"/>
      <c r="E157" s="53">
        <v>2.1</v>
      </c>
      <c r="F157" s="60" t="s">
        <v>20</v>
      </c>
      <c r="G157" s="53">
        <v>2.1</v>
      </c>
      <c r="H157" s="53"/>
      <c r="I157" s="74">
        <v>1</v>
      </c>
      <c r="J157" s="74"/>
      <c r="K157" s="94">
        <v>2380</v>
      </c>
      <c r="L157" s="74"/>
      <c r="M157" s="77"/>
    </row>
    <row r="158" spans="1:13" s="2" customFormat="1" ht="24.95" customHeight="1">
      <c r="A158" s="54">
        <v>153</v>
      </c>
      <c r="B158" s="13" t="s">
        <v>188</v>
      </c>
      <c r="C158" s="13" t="s">
        <v>19</v>
      </c>
      <c r="D158" s="29"/>
      <c r="E158" s="30">
        <v>1.37</v>
      </c>
      <c r="F158" s="27" t="s">
        <v>25</v>
      </c>
      <c r="G158" s="30"/>
      <c r="H158" s="30">
        <v>1.37</v>
      </c>
      <c r="I158" s="31">
        <v>1</v>
      </c>
      <c r="J158" s="31"/>
      <c r="K158" s="71">
        <v>1729</v>
      </c>
      <c r="L158" s="31"/>
      <c r="M158" s="84"/>
    </row>
    <row r="159" spans="1:13" s="2" customFormat="1" ht="24.95" customHeight="1">
      <c r="A159" s="54">
        <v>154</v>
      </c>
      <c r="B159" s="13" t="s">
        <v>189</v>
      </c>
      <c r="C159" s="13" t="s">
        <v>19</v>
      </c>
      <c r="D159" s="29"/>
      <c r="E159" s="30">
        <v>1.18</v>
      </c>
      <c r="F159" s="27" t="s">
        <v>25</v>
      </c>
      <c r="G159" s="30"/>
      <c r="H159" s="30">
        <v>1.18</v>
      </c>
      <c r="I159" s="31">
        <v>2</v>
      </c>
      <c r="J159" s="31">
        <v>1</v>
      </c>
      <c r="K159" s="31" t="s">
        <v>190</v>
      </c>
      <c r="L159" s="31" t="s">
        <v>191</v>
      </c>
      <c r="M159" s="84"/>
    </row>
    <row r="160" spans="1:13" s="2" customFormat="1" ht="24.95" customHeight="1">
      <c r="A160" s="54">
        <v>155</v>
      </c>
      <c r="B160" s="13" t="s">
        <v>192</v>
      </c>
      <c r="C160" s="13" t="s">
        <v>19</v>
      </c>
      <c r="D160" s="29"/>
      <c r="E160" s="30">
        <v>0.84</v>
      </c>
      <c r="F160" s="13" t="s">
        <v>20</v>
      </c>
      <c r="G160" s="30">
        <v>0.84</v>
      </c>
      <c r="H160" s="30"/>
      <c r="I160" s="31">
        <v>1</v>
      </c>
      <c r="J160" s="31"/>
      <c r="K160" s="71">
        <v>1300</v>
      </c>
      <c r="L160" s="31"/>
      <c r="M160" s="84"/>
    </row>
    <row r="161" spans="1:13" s="2" customFormat="1" ht="24.95" customHeight="1">
      <c r="A161" s="54">
        <v>156</v>
      </c>
      <c r="B161" s="13" t="s">
        <v>193</v>
      </c>
      <c r="C161" s="13" t="s">
        <v>19</v>
      </c>
      <c r="D161" s="29"/>
      <c r="E161" s="30">
        <v>1.61</v>
      </c>
      <c r="F161" s="27" t="s">
        <v>25</v>
      </c>
      <c r="G161" s="30"/>
      <c r="H161" s="30">
        <v>1.61</v>
      </c>
      <c r="I161" s="31">
        <v>1</v>
      </c>
      <c r="J161" s="31"/>
      <c r="K161" s="71">
        <v>400</v>
      </c>
      <c r="L161" s="31"/>
      <c r="M161" s="98"/>
    </row>
    <row r="162" spans="1:13" s="2" customFormat="1" ht="24.95" customHeight="1">
      <c r="A162" s="54">
        <v>157</v>
      </c>
      <c r="B162" s="13" t="s">
        <v>194</v>
      </c>
      <c r="C162" s="13" t="s">
        <v>19</v>
      </c>
      <c r="D162" s="29"/>
      <c r="E162" s="30">
        <v>1.48</v>
      </c>
      <c r="F162" s="13" t="s">
        <v>20</v>
      </c>
      <c r="G162" s="30">
        <v>1.48</v>
      </c>
      <c r="H162" s="30"/>
      <c r="I162" s="31">
        <v>1</v>
      </c>
      <c r="J162" s="31"/>
      <c r="K162" s="31" t="s">
        <v>191</v>
      </c>
      <c r="L162" s="31"/>
      <c r="M162" s="84"/>
    </row>
    <row r="163" spans="1:13" s="2" customFormat="1" ht="24.95" customHeight="1">
      <c r="A163" s="54">
        <v>158</v>
      </c>
      <c r="B163" s="13" t="s">
        <v>195</v>
      </c>
      <c r="C163" s="13" t="s">
        <v>19</v>
      </c>
      <c r="D163" s="29"/>
      <c r="E163" s="30">
        <v>1.23</v>
      </c>
      <c r="F163" s="13" t="s">
        <v>20</v>
      </c>
      <c r="G163" s="30">
        <v>1.23</v>
      </c>
      <c r="H163" s="30"/>
      <c r="I163" s="31">
        <v>1</v>
      </c>
      <c r="J163" s="31"/>
      <c r="K163" s="71">
        <v>1300</v>
      </c>
      <c r="L163" s="31"/>
      <c r="M163" s="84"/>
    </row>
    <row r="164" spans="1:13" s="2" customFormat="1" ht="24.95" customHeight="1">
      <c r="A164" s="54">
        <v>159</v>
      </c>
      <c r="B164" s="13" t="s">
        <v>196</v>
      </c>
      <c r="C164" s="13" t="s">
        <v>19</v>
      </c>
      <c r="D164" s="29"/>
      <c r="E164" s="30">
        <v>1</v>
      </c>
      <c r="F164" s="27" t="s">
        <v>25</v>
      </c>
      <c r="G164" s="30"/>
      <c r="H164" s="30">
        <v>1</v>
      </c>
      <c r="I164" s="31">
        <v>1</v>
      </c>
      <c r="J164" s="31"/>
      <c r="K164" s="71">
        <v>970</v>
      </c>
      <c r="L164" s="31"/>
      <c r="M164" s="84"/>
    </row>
    <row r="165" spans="1:13" s="2" customFormat="1" ht="24.95" customHeight="1">
      <c r="A165" s="54">
        <v>160</v>
      </c>
      <c r="B165" s="13" t="s">
        <v>197</v>
      </c>
      <c r="C165" s="13" t="s">
        <v>19</v>
      </c>
      <c r="D165" s="29"/>
      <c r="E165" s="30">
        <v>1.02</v>
      </c>
      <c r="F165" s="27" t="s">
        <v>25</v>
      </c>
      <c r="G165" s="30"/>
      <c r="H165" s="30">
        <v>1.02</v>
      </c>
      <c r="I165" s="31">
        <v>1</v>
      </c>
      <c r="J165" s="31"/>
      <c r="K165" s="71">
        <v>1460</v>
      </c>
      <c r="L165" s="31"/>
      <c r="M165" s="84"/>
    </row>
    <row r="166" spans="1:13" s="2" customFormat="1" ht="24.95" customHeight="1">
      <c r="A166" s="54">
        <v>161</v>
      </c>
      <c r="B166" s="66" t="s">
        <v>198</v>
      </c>
      <c r="C166" s="66" t="s">
        <v>19</v>
      </c>
      <c r="D166" s="67"/>
      <c r="E166" s="68">
        <v>0.5</v>
      </c>
      <c r="F166" s="69" t="s">
        <v>47</v>
      </c>
      <c r="G166" s="68"/>
      <c r="H166" s="68">
        <v>0.5</v>
      </c>
      <c r="I166" s="83">
        <v>2</v>
      </c>
      <c r="J166" s="83"/>
      <c r="K166" s="83" t="s">
        <v>199</v>
      </c>
      <c r="L166" s="83"/>
      <c r="M166" s="80" t="s">
        <v>123</v>
      </c>
    </row>
    <row r="167" spans="1:13" s="2" customFormat="1" ht="24.95" customHeight="1">
      <c r="A167" s="54">
        <v>162</v>
      </c>
      <c r="B167" s="13" t="s">
        <v>198</v>
      </c>
      <c r="C167" s="13" t="s">
        <v>19</v>
      </c>
      <c r="D167" s="29"/>
      <c r="E167" s="30">
        <v>0.48</v>
      </c>
      <c r="F167" s="27" t="s">
        <v>25</v>
      </c>
      <c r="G167" s="30"/>
      <c r="H167" s="30">
        <v>0.5</v>
      </c>
      <c r="I167" s="31">
        <v>2</v>
      </c>
      <c r="J167" s="31"/>
      <c r="K167" s="31" t="s">
        <v>199</v>
      </c>
      <c r="L167" s="31"/>
      <c r="M167" s="85"/>
    </row>
    <row r="168" spans="1:13" s="2" customFormat="1" ht="24.95" customHeight="1">
      <c r="A168" s="54">
        <v>163</v>
      </c>
      <c r="B168" s="13" t="s">
        <v>200</v>
      </c>
      <c r="C168" s="13" t="s">
        <v>19</v>
      </c>
      <c r="D168" s="29"/>
      <c r="E168" s="30">
        <v>2.0249999999999999</v>
      </c>
      <c r="F168" s="13" t="s">
        <v>20</v>
      </c>
      <c r="G168" s="30">
        <v>2.0249999999999999</v>
      </c>
      <c r="H168" s="30"/>
      <c r="I168" s="31">
        <v>2</v>
      </c>
      <c r="J168" s="31"/>
      <c r="K168" s="31" t="s">
        <v>201</v>
      </c>
      <c r="L168" s="31"/>
      <c r="M168" s="84"/>
    </row>
    <row r="169" spans="1:13" s="2" customFormat="1" ht="24.95" customHeight="1">
      <c r="A169" s="54">
        <v>164</v>
      </c>
      <c r="B169" s="13" t="s">
        <v>202</v>
      </c>
      <c r="C169" s="13" t="s">
        <v>19</v>
      </c>
      <c r="D169" s="29"/>
      <c r="E169" s="30">
        <f>1.125+0.3+0.225</f>
        <v>1.65</v>
      </c>
      <c r="F169" s="27" t="s">
        <v>25</v>
      </c>
      <c r="G169" s="30"/>
      <c r="H169" s="30">
        <f>1.125+0.3+0.225</f>
        <v>1.65</v>
      </c>
      <c r="I169" s="31">
        <v>1</v>
      </c>
      <c r="J169" s="31"/>
      <c r="K169" s="71">
        <v>1700</v>
      </c>
      <c r="L169" s="31"/>
      <c r="M169" s="84"/>
    </row>
    <row r="170" spans="1:13" s="2" customFormat="1" ht="24.95" customHeight="1">
      <c r="A170" s="54">
        <v>165</v>
      </c>
      <c r="B170" s="13" t="s">
        <v>203</v>
      </c>
      <c r="C170" s="13" t="s">
        <v>19</v>
      </c>
      <c r="D170" s="29"/>
      <c r="E170" s="30">
        <v>1.07</v>
      </c>
      <c r="F170" s="27" t="s">
        <v>25</v>
      </c>
      <c r="G170" s="30"/>
      <c r="H170" s="30">
        <v>1.07</v>
      </c>
      <c r="I170" s="31">
        <v>1</v>
      </c>
      <c r="J170" s="31"/>
      <c r="K170" s="71">
        <v>300</v>
      </c>
      <c r="L170" s="31"/>
      <c r="M170" s="84"/>
    </row>
    <row r="171" spans="1:13" s="2" customFormat="1" ht="24.95" customHeight="1">
      <c r="A171" s="54">
        <v>166</v>
      </c>
      <c r="B171" s="13" t="s">
        <v>204</v>
      </c>
      <c r="C171" s="13" t="s">
        <v>19</v>
      </c>
      <c r="D171" s="29"/>
      <c r="E171" s="30">
        <v>1.57</v>
      </c>
      <c r="F171" s="13" t="s">
        <v>20</v>
      </c>
      <c r="G171" s="30">
        <v>1.57</v>
      </c>
      <c r="H171" s="30"/>
      <c r="I171" s="31">
        <v>1</v>
      </c>
      <c r="J171" s="31"/>
      <c r="K171" s="71">
        <v>2160</v>
      </c>
      <c r="L171" s="31"/>
      <c r="M171" s="98"/>
    </row>
    <row r="172" spans="1:13" s="2" customFormat="1" ht="24.95" customHeight="1">
      <c r="A172" s="54">
        <v>167</v>
      </c>
      <c r="B172" s="13" t="s">
        <v>205</v>
      </c>
      <c r="C172" s="13" t="s">
        <v>19</v>
      </c>
      <c r="D172" s="29"/>
      <c r="E172" s="30">
        <v>2.165</v>
      </c>
      <c r="F172" s="27" t="s">
        <v>25</v>
      </c>
      <c r="G172" s="30"/>
      <c r="H172" s="30">
        <v>2.165</v>
      </c>
      <c r="I172" s="31">
        <v>1</v>
      </c>
      <c r="J172" s="31"/>
      <c r="K172" s="71">
        <v>1250</v>
      </c>
      <c r="L172" s="31"/>
      <c r="M172" s="84"/>
    </row>
    <row r="173" spans="1:13" s="2" customFormat="1" ht="24.95" customHeight="1">
      <c r="A173" s="54">
        <v>168</v>
      </c>
      <c r="B173" s="13" t="s">
        <v>206</v>
      </c>
      <c r="C173" s="13" t="s">
        <v>19</v>
      </c>
      <c r="D173" s="29"/>
      <c r="E173" s="30">
        <v>2.2400000000000002</v>
      </c>
      <c r="F173" s="13" t="s">
        <v>20</v>
      </c>
      <c r="G173" s="30">
        <v>2.2400000000000002</v>
      </c>
      <c r="H173" s="30"/>
      <c r="I173" s="31">
        <v>2</v>
      </c>
      <c r="J173" s="31"/>
      <c r="K173" s="31" t="s">
        <v>207</v>
      </c>
      <c r="L173" s="31"/>
      <c r="M173" s="98"/>
    </row>
    <row r="174" spans="1:13" s="2" customFormat="1" ht="24.95" customHeight="1">
      <c r="A174" s="54">
        <v>169</v>
      </c>
      <c r="B174" s="13" t="s">
        <v>208</v>
      </c>
      <c r="C174" s="13" t="s">
        <v>19</v>
      </c>
      <c r="D174" s="29"/>
      <c r="E174" s="30">
        <v>2.2650000000000001</v>
      </c>
      <c r="F174" s="13" t="s">
        <v>20</v>
      </c>
      <c r="G174" s="30">
        <v>2.2650000000000001</v>
      </c>
      <c r="H174" s="30"/>
      <c r="I174" s="31">
        <v>2</v>
      </c>
      <c r="J174" s="31"/>
      <c r="K174" s="31" t="s">
        <v>209</v>
      </c>
      <c r="L174" s="31"/>
      <c r="M174" s="84"/>
    </row>
    <row r="175" spans="1:13" s="2" customFormat="1" ht="24.95" customHeight="1">
      <c r="A175" s="54">
        <v>170</v>
      </c>
      <c r="B175" s="13" t="s">
        <v>210</v>
      </c>
      <c r="C175" s="13" t="s">
        <v>19</v>
      </c>
      <c r="D175" s="29"/>
      <c r="E175" s="30">
        <v>1.38</v>
      </c>
      <c r="F175" s="27" t="s">
        <v>25</v>
      </c>
      <c r="G175" s="30"/>
      <c r="H175" s="30">
        <v>1.38</v>
      </c>
      <c r="I175" s="31">
        <v>1</v>
      </c>
      <c r="J175" s="31"/>
      <c r="K175" s="71">
        <v>3764</v>
      </c>
      <c r="L175" s="31"/>
      <c r="M175" s="98"/>
    </row>
    <row r="176" spans="1:13" s="2" customFormat="1" ht="24.95" customHeight="1">
      <c r="A176" s="34">
        <v>171</v>
      </c>
      <c r="B176" s="13" t="s">
        <v>211</v>
      </c>
      <c r="C176" s="13" t="s">
        <v>19</v>
      </c>
      <c r="D176" s="29"/>
      <c r="E176" s="30">
        <v>1.22</v>
      </c>
      <c r="F176" s="27" t="s">
        <v>25</v>
      </c>
      <c r="G176" s="30"/>
      <c r="H176" s="30">
        <v>1.22</v>
      </c>
      <c r="I176" s="31">
        <v>2</v>
      </c>
      <c r="J176" s="31">
        <v>1</v>
      </c>
      <c r="K176" s="31">
        <v>1250</v>
      </c>
      <c r="L176" s="31" t="s">
        <v>212</v>
      </c>
      <c r="M176" s="80"/>
    </row>
    <row r="177" spans="1:13" s="2" customFormat="1" ht="24.95" customHeight="1">
      <c r="A177" s="54">
        <v>172</v>
      </c>
      <c r="B177" s="66" t="s">
        <v>213</v>
      </c>
      <c r="C177" s="66" t="s">
        <v>19</v>
      </c>
      <c r="D177" s="67"/>
      <c r="E177" s="68">
        <v>1.6</v>
      </c>
      <c r="F177" s="69" t="s">
        <v>47</v>
      </c>
      <c r="G177" s="68"/>
      <c r="H177" s="68">
        <v>1.6</v>
      </c>
      <c r="I177" s="83">
        <v>1</v>
      </c>
      <c r="J177" s="83"/>
      <c r="K177" s="96">
        <v>584</v>
      </c>
      <c r="L177" s="83"/>
      <c r="M177" s="80" t="s">
        <v>123</v>
      </c>
    </row>
    <row r="178" spans="1:13" s="2" customFormat="1" ht="24.95" customHeight="1">
      <c r="A178" s="54">
        <v>173</v>
      </c>
      <c r="B178" s="13" t="s">
        <v>214</v>
      </c>
      <c r="C178" s="13" t="s">
        <v>19</v>
      </c>
      <c r="D178" s="29"/>
      <c r="E178" s="30">
        <v>2.7</v>
      </c>
      <c r="F178" s="13" t="s">
        <v>20</v>
      </c>
      <c r="G178" s="30">
        <v>2.7</v>
      </c>
      <c r="H178" s="30"/>
      <c r="I178" s="31">
        <v>2</v>
      </c>
      <c r="J178" s="31"/>
      <c r="K178" s="31" t="s">
        <v>215</v>
      </c>
      <c r="L178" s="31"/>
      <c r="M178" s="98"/>
    </row>
    <row r="179" spans="1:13" s="2" customFormat="1" ht="24.95" customHeight="1">
      <c r="A179" s="54">
        <v>174</v>
      </c>
      <c r="B179" s="13" t="s">
        <v>216</v>
      </c>
      <c r="C179" s="13" t="s">
        <v>19</v>
      </c>
      <c r="D179" s="29"/>
      <c r="E179" s="30">
        <v>1.53</v>
      </c>
      <c r="F179" s="13" t="s">
        <v>20</v>
      </c>
      <c r="G179" s="30">
        <v>1.53</v>
      </c>
      <c r="H179" s="30"/>
      <c r="I179" s="31">
        <v>2</v>
      </c>
      <c r="J179" s="31">
        <v>1</v>
      </c>
      <c r="K179" s="31" t="s">
        <v>217</v>
      </c>
      <c r="L179" s="31" t="s">
        <v>218</v>
      </c>
      <c r="M179" s="98"/>
    </row>
    <row r="180" spans="1:13" s="2" customFormat="1" ht="24.95" customHeight="1">
      <c r="A180" s="54">
        <v>175</v>
      </c>
      <c r="B180" s="13" t="s">
        <v>219</v>
      </c>
      <c r="C180" s="13" t="s">
        <v>19</v>
      </c>
      <c r="D180" s="29"/>
      <c r="E180" s="30">
        <v>0.93</v>
      </c>
      <c r="F180" s="27" t="s">
        <v>25</v>
      </c>
      <c r="G180" s="30"/>
      <c r="H180" s="30">
        <v>0.93</v>
      </c>
      <c r="I180" s="31">
        <v>1</v>
      </c>
      <c r="J180" s="31"/>
      <c r="K180" s="71">
        <v>2006</v>
      </c>
      <c r="L180" s="31"/>
      <c r="M180" s="86"/>
    </row>
    <row r="181" spans="1:13" s="2" customFormat="1" ht="24.95" customHeight="1">
      <c r="A181" s="54">
        <v>176</v>
      </c>
      <c r="B181" s="13" t="s">
        <v>220</v>
      </c>
      <c r="C181" s="13" t="s">
        <v>19</v>
      </c>
      <c r="D181" s="29"/>
      <c r="E181" s="30">
        <v>1.18</v>
      </c>
      <c r="F181" s="27" t="s">
        <v>25</v>
      </c>
      <c r="G181" s="30"/>
      <c r="H181" s="30">
        <v>1.18</v>
      </c>
      <c r="I181" s="31">
        <v>1</v>
      </c>
      <c r="J181" s="31"/>
      <c r="K181" s="71">
        <v>1870</v>
      </c>
      <c r="L181" s="31"/>
      <c r="M181" s="98"/>
    </row>
    <row r="182" spans="1:13" s="2" customFormat="1" ht="24.95" customHeight="1">
      <c r="A182" s="54">
        <v>177</v>
      </c>
      <c r="B182" s="13" t="s">
        <v>221</v>
      </c>
      <c r="C182" s="13" t="s">
        <v>19</v>
      </c>
      <c r="D182" s="29"/>
      <c r="E182" s="30">
        <v>1.1299999999999999</v>
      </c>
      <c r="F182" s="27" t="s">
        <v>25</v>
      </c>
      <c r="G182" s="30"/>
      <c r="H182" s="30">
        <v>1.1299999999999999</v>
      </c>
      <c r="I182" s="31">
        <v>1</v>
      </c>
      <c r="J182" s="31"/>
      <c r="K182" s="71">
        <v>1600</v>
      </c>
      <c r="L182" s="31"/>
      <c r="M182" s="98"/>
    </row>
    <row r="183" spans="1:13" s="2" customFormat="1" ht="24.95" customHeight="1">
      <c r="A183" s="54">
        <v>178</v>
      </c>
      <c r="B183" s="13" t="s">
        <v>222</v>
      </c>
      <c r="C183" s="13" t="s">
        <v>19</v>
      </c>
      <c r="D183" s="29"/>
      <c r="E183" s="30">
        <v>1.38</v>
      </c>
      <c r="F183" s="27" t="s">
        <v>25</v>
      </c>
      <c r="G183" s="30"/>
      <c r="H183" s="30">
        <v>1.38</v>
      </c>
      <c r="I183" s="31">
        <v>1</v>
      </c>
      <c r="J183" s="31"/>
      <c r="K183" s="71">
        <v>1430</v>
      </c>
      <c r="L183" s="31"/>
      <c r="M183" s="98"/>
    </row>
    <row r="184" spans="1:13" s="2" customFormat="1" ht="24.95" customHeight="1">
      <c r="A184" s="54">
        <v>179</v>
      </c>
      <c r="B184" s="13" t="s">
        <v>223</v>
      </c>
      <c r="C184" s="13" t="s">
        <v>19</v>
      </c>
      <c r="D184" s="29"/>
      <c r="E184" s="30">
        <v>0.23</v>
      </c>
      <c r="F184" s="27" t="s">
        <v>25</v>
      </c>
      <c r="G184" s="30"/>
      <c r="H184" s="30">
        <v>0.23</v>
      </c>
      <c r="I184" s="31">
        <v>1</v>
      </c>
      <c r="J184" s="31">
        <v>1</v>
      </c>
      <c r="K184" s="71">
        <v>640</v>
      </c>
      <c r="L184" s="71">
        <v>640</v>
      </c>
      <c r="M184" s="86"/>
    </row>
    <row r="185" spans="1:13" s="2" customFormat="1" ht="24.95" customHeight="1">
      <c r="A185" s="54">
        <v>180</v>
      </c>
      <c r="B185" s="13" t="s">
        <v>224</v>
      </c>
      <c r="C185" s="13" t="s">
        <v>19</v>
      </c>
      <c r="D185" s="29"/>
      <c r="E185" s="30">
        <v>1.3</v>
      </c>
      <c r="F185" s="13" t="s">
        <v>20</v>
      </c>
      <c r="G185" s="30">
        <v>1.3</v>
      </c>
      <c r="H185" s="30"/>
      <c r="I185" s="31">
        <v>1</v>
      </c>
      <c r="J185" s="31"/>
      <c r="K185" s="71">
        <v>1827</v>
      </c>
      <c r="L185" s="31"/>
      <c r="M185" s="98"/>
    </row>
    <row r="186" spans="1:13" s="2" customFormat="1" ht="24.95" customHeight="1">
      <c r="A186" s="54">
        <v>181</v>
      </c>
      <c r="B186" s="13" t="s">
        <v>225</v>
      </c>
      <c r="C186" s="13" t="s">
        <v>19</v>
      </c>
      <c r="D186" s="29"/>
      <c r="E186" s="30">
        <f>1.17+0.19</f>
        <v>1.36</v>
      </c>
      <c r="F186" s="13" t="s">
        <v>20</v>
      </c>
      <c r="G186" s="30">
        <f>1.17+0.19</f>
        <v>1.36</v>
      </c>
      <c r="H186" s="30"/>
      <c r="I186" s="31">
        <v>1</v>
      </c>
      <c r="J186" s="31"/>
      <c r="K186" s="71">
        <v>1005</v>
      </c>
      <c r="L186" s="31"/>
      <c r="M186" s="86"/>
    </row>
    <row r="187" spans="1:13" s="2" customFormat="1" ht="24.95" customHeight="1">
      <c r="A187" s="54">
        <v>182</v>
      </c>
      <c r="B187" s="13" t="s">
        <v>226</v>
      </c>
      <c r="C187" s="13" t="s">
        <v>19</v>
      </c>
      <c r="D187" s="29"/>
      <c r="E187" s="30">
        <v>1</v>
      </c>
      <c r="F187" s="13" t="s">
        <v>20</v>
      </c>
      <c r="G187" s="30">
        <v>1</v>
      </c>
      <c r="H187" s="30"/>
      <c r="I187" s="31">
        <v>1</v>
      </c>
      <c r="J187" s="31"/>
      <c r="K187" s="71">
        <v>1055</v>
      </c>
      <c r="L187" s="31"/>
      <c r="M187" s="98"/>
    </row>
    <row r="188" spans="1:13" s="2" customFormat="1" ht="24.95" customHeight="1">
      <c r="A188" s="54">
        <v>183</v>
      </c>
      <c r="B188" s="13" t="s">
        <v>227</v>
      </c>
      <c r="C188" s="13" t="s">
        <v>19</v>
      </c>
      <c r="D188" s="29"/>
      <c r="E188" s="30">
        <v>0.75</v>
      </c>
      <c r="F188" s="27" t="s">
        <v>25</v>
      </c>
      <c r="G188" s="30"/>
      <c r="H188" s="30">
        <v>0.75</v>
      </c>
      <c r="I188" s="31">
        <v>1</v>
      </c>
      <c r="J188" s="31"/>
      <c r="K188" s="71">
        <v>1008</v>
      </c>
      <c r="L188" s="31"/>
      <c r="M188" s="86"/>
    </row>
    <row r="189" spans="1:13" s="2" customFormat="1" ht="24.95" customHeight="1">
      <c r="A189" s="54">
        <v>184</v>
      </c>
      <c r="B189" s="13" t="s">
        <v>228</v>
      </c>
      <c r="C189" s="13" t="s">
        <v>19</v>
      </c>
      <c r="D189" s="29"/>
      <c r="E189" s="30">
        <v>1.56</v>
      </c>
      <c r="F189" s="27" t="s">
        <v>25</v>
      </c>
      <c r="G189" s="30"/>
      <c r="H189" s="30">
        <v>1.56</v>
      </c>
      <c r="I189" s="31">
        <v>1</v>
      </c>
      <c r="J189" s="31"/>
      <c r="K189" s="71">
        <v>1160</v>
      </c>
      <c r="L189" s="31"/>
      <c r="M189" s="98"/>
    </row>
    <row r="190" spans="1:13" s="2" customFormat="1" ht="24.95" customHeight="1">
      <c r="A190" s="54">
        <v>185</v>
      </c>
      <c r="B190" s="13" t="s">
        <v>229</v>
      </c>
      <c r="C190" s="13" t="s">
        <v>19</v>
      </c>
      <c r="D190" s="29"/>
      <c r="E190" s="30">
        <v>0.7</v>
      </c>
      <c r="F190" s="27" t="s">
        <v>25</v>
      </c>
      <c r="G190" s="30"/>
      <c r="H190" s="30">
        <v>0.7</v>
      </c>
      <c r="I190" s="31">
        <v>1</v>
      </c>
      <c r="J190" s="31"/>
      <c r="K190" s="71">
        <v>819</v>
      </c>
      <c r="L190" s="31"/>
      <c r="M190" s="98"/>
    </row>
    <row r="191" spans="1:13" s="2" customFormat="1" ht="24.95" customHeight="1">
      <c r="A191" s="54">
        <v>186</v>
      </c>
      <c r="B191" s="13" t="s">
        <v>230</v>
      </c>
      <c r="C191" s="13" t="s">
        <v>19</v>
      </c>
      <c r="D191" s="29"/>
      <c r="E191" s="30">
        <v>4.47</v>
      </c>
      <c r="F191" s="13" t="s">
        <v>20</v>
      </c>
      <c r="G191" s="30">
        <v>4.47</v>
      </c>
      <c r="H191" s="30"/>
      <c r="I191" s="31">
        <v>1</v>
      </c>
      <c r="J191" s="31"/>
      <c r="K191" s="71">
        <v>1678</v>
      </c>
      <c r="L191" s="31"/>
      <c r="M191" s="98"/>
    </row>
    <row r="192" spans="1:13" s="2" customFormat="1" ht="24.95" customHeight="1">
      <c r="A192" s="54">
        <v>187</v>
      </c>
      <c r="B192" s="13" t="s">
        <v>231</v>
      </c>
      <c r="C192" s="13" t="s">
        <v>19</v>
      </c>
      <c r="D192" s="29"/>
      <c r="E192" s="30">
        <v>0.82</v>
      </c>
      <c r="F192" s="27" t="s">
        <v>25</v>
      </c>
      <c r="G192" s="30"/>
      <c r="H192" s="30">
        <v>0.82</v>
      </c>
      <c r="I192" s="31">
        <v>1</v>
      </c>
      <c r="J192" s="31"/>
      <c r="K192" s="71">
        <v>1718</v>
      </c>
      <c r="L192" s="31"/>
      <c r="M192" s="84"/>
    </row>
    <row r="193" spans="1:13" s="2" customFormat="1" ht="24.95" customHeight="1">
      <c r="A193" s="54">
        <v>188</v>
      </c>
      <c r="B193" s="13" t="s">
        <v>232</v>
      </c>
      <c r="C193" s="13" t="s">
        <v>19</v>
      </c>
      <c r="D193" s="29"/>
      <c r="E193" s="30">
        <v>0.5</v>
      </c>
      <c r="F193" s="27" t="s">
        <v>25</v>
      </c>
      <c r="G193" s="30"/>
      <c r="H193" s="30">
        <v>0.5</v>
      </c>
      <c r="I193" s="31" t="s">
        <v>156</v>
      </c>
      <c r="J193" s="31">
        <v>1</v>
      </c>
      <c r="K193" s="71">
        <v>1205</v>
      </c>
      <c r="L193" s="71">
        <v>1205</v>
      </c>
      <c r="M193" s="84"/>
    </row>
    <row r="194" spans="1:13" s="45" customFormat="1" ht="24.95" customHeight="1">
      <c r="A194" s="54">
        <v>189</v>
      </c>
      <c r="B194" s="99" t="s">
        <v>233</v>
      </c>
      <c r="C194" s="99" t="s">
        <v>19</v>
      </c>
      <c r="D194" s="100"/>
      <c r="E194" s="101">
        <v>0.77539999999999998</v>
      </c>
      <c r="F194" s="102" t="s">
        <v>234</v>
      </c>
      <c r="G194" s="101">
        <v>0.77500000000000002</v>
      </c>
      <c r="H194" s="101"/>
      <c r="I194" s="105"/>
      <c r="J194" s="105"/>
      <c r="K194" s="106"/>
      <c r="L194" s="107"/>
      <c r="M194" s="84" t="s">
        <v>235</v>
      </c>
    </row>
    <row r="195" spans="1:13" s="2" customFormat="1" ht="24.95" customHeight="1">
      <c r="A195" s="54"/>
      <c r="B195" s="39"/>
      <c r="C195" s="39"/>
      <c r="D195" s="103"/>
      <c r="E195" s="40">
        <f t="shared" ref="E195:L195" si="0">SUM(E6:E193)</f>
        <v>254.27600000000001</v>
      </c>
      <c r="F195" s="104" t="s">
        <v>236</v>
      </c>
      <c r="G195" s="40">
        <f t="shared" si="0"/>
        <v>122.65519999999999</v>
      </c>
      <c r="H195" s="40">
        <f t="shared" si="0"/>
        <v>132.74879999999999</v>
      </c>
      <c r="I195" s="108">
        <f t="shared" si="0"/>
        <v>233</v>
      </c>
      <c r="J195" s="108">
        <f t="shared" si="0"/>
        <v>40</v>
      </c>
      <c r="K195" s="108">
        <f t="shared" si="0"/>
        <v>244172</v>
      </c>
      <c r="L195" s="108">
        <f t="shared" si="0"/>
        <v>32934</v>
      </c>
      <c r="M195" s="109"/>
    </row>
    <row r="196" spans="1:13">
      <c r="G196" s="14"/>
      <c r="H196" s="14"/>
      <c r="I196" s="110"/>
      <c r="J196" s="110"/>
      <c r="K196" s="110"/>
      <c r="L196" s="110"/>
    </row>
  </sheetData>
  <sheetProtection selectLockedCells="1" selectUnlockedCells="1"/>
  <mergeCells count="16">
    <mergeCell ref="M36:M37"/>
    <mergeCell ref="M141:M142"/>
    <mergeCell ref="G3:H5"/>
    <mergeCell ref="A1:M1"/>
    <mergeCell ref="A2:B2"/>
    <mergeCell ref="L2:M2"/>
    <mergeCell ref="I3:L3"/>
    <mergeCell ref="I4:J4"/>
    <mergeCell ref="K4:L4"/>
    <mergeCell ref="A3:A5"/>
    <mergeCell ref="B3:B5"/>
    <mergeCell ref="C3:C5"/>
    <mergeCell ref="D3:D5"/>
    <mergeCell ref="E3:E5"/>
    <mergeCell ref="F3:F5"/>
    <mergeCell ref="M3:M5"/>
  </mergeCells>
  <phoneticPr fontId="35" type="noConversion"/>
  <printOptions horizontalCentered="1"/>
  <pageMargins left="0.39305555555555599" right="0.39305555555555599" top="0.39305555555555599" bottom="0.39305555555555599" header="0.51180555555555596" footer="0.51180555555555596"/>
  <pageSetup paperSize="9" scale="9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7"/>
  <sheetViews>
    <sheetView tabSelected="1" workbookViewId="0">
      <selection activeCell="M8" sqref="M8"/>
    </sheetView>
  </sheetViews>
  <sheetFormatPr defaultColWidth="9" defaultRowHeight="14.25"/>
  <cols>
    <col min="1" max="1" width="4.625" style="19" customWidth="1"/>
    <col min="2" max="2" width="20.5" style="19" customWidth="1"/>
    <col min="3" max="3" width="5.25" style="19" customWidth="1"/>
    <col min="4" max="4" width="8.125" style="19" customWidth="1"/>
    <col min="5" max="5" width="6.875" style="19" customWidth="1"/>
    <col min="6" max="6" width="27.5" style="23" customWidth="1"/>
    <col min="7" max="7" width="11" style="24" customWidth="1"/>
    <col min="8" max="9" width="13.125" style="24" customWidth="1"/>
    <col min="10" max="11" width="11" style="24" customWidth="1"/>
    <col min="12" max="12" width="11" style="19" customWidth="1"/>
    <col min="13" max="17" width="9.625" style="19" customWidth="1"/>
    <col min="18" max="19" width="5.625" style="4" customWidth="1"/>
    <col min="20" max="21" width="9" style="23"/>
    <col min="22" max="16384" width="9" style="19"/>
  </cols>
  <sheetData>
    <row r="1" spans="1:21" ht="33.75" customHeight="1">
      <c r="A1" s="215" t="s">
        <v>420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s="20" customFormat="1" ht="27" customHeight="1" thickBot="1">
      <c r="A2" s="127"/>
      <c r="B2" s="127"/>
      <c r="C2" s="25"/>
      <c r="D2" s="25"/>
      <c r="E2" s="25"/>
      <c r="F2" s="26"/>
      <c r="G2" s="26"/>
      <c r="H2" s="26"/>
      <c r="I2" s="26"/>
      <c r="J2" s="26"/>
      <c r="K2" s="26"/>
      <c r="L2" s="26"/>
      <c r="M2" s="32"/>
      <c r="N2" s="32"/>
      <c r="O2" s="32"/>
      <c r="P2" s="32"/>
      <c r="Q2" s="32"/>
      <c r="R2" s="16"/>
      <c r="S2" s="128"/>
      <c r="T2" s="129"/>
      <c r="U2" s="35"/>
    </row>
    <row r="3" spans="1:21" s="21" customFormat="1" ht="33.75" customHeight="1">
      <c r="A3" s="141" t="s">
        <v>4</v>
      </c>
      <c r="B3" s="142" t="s">
        <v>5</v>
      </c>
      <c r="C3" s="142" t="s">
        <v>6</v>
      </c>
      <c r="D3" s="142" t="s">
        <v>7</v>
      </c>
      <c r="E3" s="142" t="s">
        <v>8</v>
      </c>
      <c r="F3" s="142" t="s">
        <v>9</v>
      </c>
      <c r="G3" s="142" t="s">
        <v>237</v>
      </c>
      <c r="H3" s="142" t="s">
        <v>238</v>
      </c>
      <c r="I3" s="144" t="s">
        <v>401</v>
      </c>
      <c r="J3" s="142" t="s">
        <v>239</v>
      </c>
      <c r="K3" s="142" t="s">
        <v>240</v>
      </c>
      <c r="L3" s="142" t="s">
        <v>241</v>
      </c>
      <c r="M3" s="145" t="s">
        <v>242</v>
      </c>
      <c r="N3" s="146"/>
      <c r="O3" s="146"/>
      <c r="P3" s="146"/>
      <c r="Q3" s="147"/>
      <c r="R3" s="186" t="s">
        <v>14</v>
      </c>
      <c r="S3" s="187"/>
      <c r="T3" s="149" t="s">
        <v>243</v>
      </c>
      <c r="U3" s="150" t="s">
        <v>12</v>
      </c>
    </row>
    <row r="4" spans="1:21" s="21" customFormat="1" ht="33.75" customHeight="1">
      <c r="A4" s="152"/>
      <c r="B4" s="153"/>
      <c r="C4" s="153"/>
      <c r="D4" s="153"/>
      <c r="E4" s="153"/>
      <c r="F4" s="153"/>
      <c r="G4" s="153"/>
      <c r="H4" s="153"/>
      <c r="I4" s="155"/>
      <c r="J4" s="153"/>
      <c r="K4" s="153"/>
      <c r="L4" s="153"/>
      <c r="M4" s="156" t="s">
        <v>249</v>
      </c>
      <c r="N4" s="156" t="s">
        <v>250</v>
      </c>
      <c r="O4" s="156" t="s">
        <v>251</v>
      </c>
      <c r="P4" s="156" t="s">
        <v>252</v>
      </c>
      <c r="Q4" s="156"/>
      <c r="R4" s="188"/>
      <c r="S4" s="189"/>
      <c r="T4" s="158"/>
      <c r="U4" s="159"/>
    </row>
    <row r="5" spans="1:21" s="21" customFormat="1" ht="33.75" customHeight="1">
      <c r="A5" s="152"/>
      <c r="B5" s="153"/>
      <c r="C5" s="153"/>
      <c r="D5" s="153"/>
      <c r="E5" s="153"/>
      <c r="F5" s="153"/>
      <c r="G5" s="153"/>
      <c r="H5" s="153"/>
      <c r="I5" s="160"/>
      <c r="J5" s="153"/>
      <c r="K5" s="153"/>
      <c r="L5" s="153"/>
      <c r="M5" s="161">
        <v>0.3</v>
      </c>
      <c r="N5" s="161">
        <v>0.7</v>
      </c>
      <c r="O5" s="161">
        <v>0.8</v>
      </c>
      <c r="P5" s="161">
        <v>0.97</v>
      </c>
      <c r="Q5" s="161" t="s">
        <v>244</v>
      </c>
      <c r="R5" s="162" t="s">
        <v>14</v>
      </c>
      <c r="S5" s="162" t="s">
        <v>17</v>
      </c>
      <c r="T5" s="158"/>
      <c r="U5" s="159"/>
    </row>
    <row r="6" spans="1:21" s="22" customFormat="1" ht="24.95" customHeight="1">
      <c r="A6" s="190">
        <v>1</v>
      </c>
      <c r="B6" s="164" t="s">
        <v>400</v>
      </c>
      <c r="C6" s="165" t="s">
        <v>19</v>
      </c>
      <c r="D6" s="166">
        <v>49.984099999999998</v>
      </c>
      <c r="E6" s="167">
        <v>0.89</v>
      </c>
      <c r="F6" s="163" t="s">
        <v>407</v>
      </c>
      <c r="G6" s="191" t="s">
        <v>253</v>
      </c>
      <c r="H6" s="165" t="s">
        <v>245</v>
      </c>
      <c r="I6" s="169" t="s">
        <v>402</v>
      </c>
      <c r="J6" s="192" t="s">
        <v>415</v>
      </c>
      <c r="K6" s="192" t="s">
        <v>254</v>
      </c>
      <c r="L6" s="192" t="s">
        <v>255</v>
      </c>
      <c r="M6" s="193">
        <v>14.995229999999999</v>
      </c>
      <c r="N6" s="193">
        <v>19.993639999999999</v>
      </c>
      <c r="O6" s="193">
        <v>4.9984099999999998</v>
      </c>
      <c r="P6" s="193">
        <v>8.4972969999999997</v>
      </c>
      <c r="Q6" s="193">
        <f>M6+N6+O6+P6</f>
        <v>48.484577000000002</v>
      </c>
      <c r="R6" s="174">
        <v>1213</v>
      </c>
      <c r="S6" s="174">
        <v>25</v>
      </c>
      <c r="T6" s="194" t="s">
        <v>256</v>
      </c>
      <c r="U6" s="195"/>
    </row>
    <row r="7" spans="1:21" s="22" customFormat="1" ht="24.95" customHeight="1">
      <c r="A7" s="190">
        <v>2</v>
      </c>
      <c r="B7" s="164" t="s">
        <v>77</v>
      </c>
      <c r="C7" s="165" t="s">
        <v>19</v>
      </c>
      <c r="D7" s="166">
        <v>23.9008</v>
      </c>
      <c r="E7" s="167">
        <v>0.43919999999999998</v>
      </c>
      <c r="F7" s="163" t="s">
        <v>407</v>
      </c>
      <c r="G7" s="191" t="s">
        <v>253</v>
      </c>
      <c r="H7" s="165" t="s">
        <v>245</v>
      </c>
      <c r="I7" s="169" t="s">
        <v>402</v>
      </c>
      <c r="J7" s="192" t="s">
        <v>416</v>
      </c>
      <c r="K7" s="192" t="s">
        <v>254</v>
      </c>
      <c r="L7" s="192" t="s">
        <v>255</v>
      </c>
      <c r="M7" s="193">
        <v>7.1702399999999997</v>
      </c>
      <c r="N7" s="193">
        <v>9.5603200000000008</v>
      </c>
      <c r="O7" s="193">
        <v>2.3900800000000002</v>
      </c>
      <c r="P7" s="193">
        <v>4.0631360000000001</v>
      </c>
      <c r="Q7" s="193">
        <f t="shared" ref="Q7:Q38" si="0">M7+N7+O7+P7</f>
        <v>23.183776000000002</v>
      </c>
      <c r="R7" s="173">
        <v>1341</v>
      </c>
      <c r="S7" s="174">
        <v>29</v>
      </c>
      <c r="T7" s="194" t="s">
        <v>257</v>
      </c>
      <c r="U7" s="195"/>
    </row>
    <row r="8" spans="1:21" s="22" customFormat="1" ht="24.95" customHeight="1">
      <c r="A8" s="190">
        <v>3</v>
      </c>
      <c r="B8" s="164" t="s">
        <v>78</v>
      </c>
      <c r="C8" s="165" t="s">
        <v>19</v>
      </c>
      <c r="D8" s="166">
        <v>95.962100000000007</v>
      </c>
      <c r="E8" s="167">
        <v>1.6160000000000001</v>
      </c>
      <c r="F8" s="163" t="s">
        <v>407</v>
      </c>
      <c r="G8" s="191" t="s">
        <v>253</v>
      </c>
      <c r="H8" s="165" t="s">
        <v>245</v>
      </c>
      <c r="I8" s="169" t="s">
        <v>402</v>
      </c>
      <c r="J8" s="192" t="s">
        <v>404</v>
      </c>
      <c r="K8" s="192" t="s">
        <v>254</v>
      </c>
      <c r="L8" s="192" t="s">
        <v>255</v>
      </c>
      <c r="M8" s="193">
        <v>28.788630000000001</v>
      </c>
      <c r="N8" s="193">
        <v>38.384839999999997</v>
      </c>
      <c r="O8" s="193">
        <v>9.5962099999999992</v>
      </c>
      <c r="P8" s="193">
        <v>16.313556999999999</v>
      </c>
      <c r="Q8" s="193">
        <f t="shared" si="0"/>
        <v>93.083236999999997</v>
      </c>
      <c r="R8" s="174">
        <v>1297</v>
      </c>
      <c r="S8" s="174">
        <v>403</v>
      </c>
      <c r="T8" s="194" t="s">
        <v>246</v>
      </c>
      <c r="U8" s="195"/>
    </row>
    <row r="9" spans="1:21" s="22" customFormat="1" ht="24.95" customHeight="1">
      <c r="A9" s="190">
        <v>4</v>
      </c>
      <c r="B9" s="164" t="s">
        <v>81</v>
      </c>
      <c r="C9" s="165" t="s">
        <v>19</v>
      </c>
      <c r="D9" s="166">
        <v>29.575299999999999</v>
      </c>
      <c r="E9" s="179">
        <v>0.53369999999999995</v>
      </c>
      <c r="F9" s="163" t="s">
        <v>407</v>
      </c>
      <c r="G9" s="191" t="s">
        <v>253</v>
      </c>
      <c r="H9" s="165" t="s">
        <v>245</v>
      </c>
      <c r="I9" s="169" t="s">
        <v>402</v>
      </c>
      <c r="J9" s="192" t="s">
        <v>404</v>
      </c>
      <c r="K9" s="192" t="s">
        <v>254</v>
      </c>
      <c r="L9" s="192" t="s">
        <v>255</v>
      </c>
      <c r="M9" s="193">
        <v>8.8725900000000006</v>
      </c>
      <c r="N9" s="193">
        <v>11.830120000000001</v>
      </c>
      <c r="O9" s="193">
        <v>2.9575300000000002</v>
      </c>
      <c r="P9" s="193">
        <v>5.0278010000000002</v>
      </c>
      <c r="Q9" s="193">
        <f t="shared" si="0"/>
        <v>28.688040999999998</v>
      </c>
      <c r="R9" s="173">
        <v>1038</v>
      </c>
      <c r="S9" s="174">
        <v>45</v>
      </c>
      <c r="T9" s="194" t="s">
        <v>258</v>
      </c>
      <c r="U9" s="195"/>
    </row>
    <row r="10" spans="1:21" s="22" customFormat="1" ht="24.95" customHeight="1">
      <c r="A10" s="190">
        <v>5</v>
      </c>
      <c r="B10" s="165" t="s">
        <v>85</v>
      </c>
      <c r="C10" s="165" t="s">
        <v>19</v>
      </c>
      <c r="D10" s="166">
        <v>82.867099999999994</v>
      </c>
      <c r="E10" s="167">
        <v>1.405</v>
      </c>
      <c r="F10" s="163" t="s">
        <v>407</v>
      </c>
      <c r="G10" s="191" t="s">
        <v>253</v>
      </c>
      <c r="H10" s="165" t="s">
        <v>245</v>
      </c>
      <c r="I10" s="169" t="s">
        <v>417</v>
      </c>
      <c r="J10" s="192" t="s">
        <v>404</v>
      </c>
      <c r="K10" s="192" t="s">
        <v>254</v>
      </c>
      <c r="L10" s="192" t="s">
        <v>255</v>
      </c>
      <c r="M10" s="193">
        <v>24.860130000000002</v>
      </c>
      <c r="N10" s="193">
        <v>33.146839999999997</v>
      </c>
      <c r="O10" s="193">
        <v>8.2867099999999994</v>
      </c>
      <c r="P10" s="193">
        <v>14.087407000000001</v>
      </c>
      <c r="Q10" s="193">
        <f t="shared" si="0"/>
        <v>80.381086999999994</v>
      </c>
      <c r="R10" s="173">
        <v>1860</v>
      </c>
      <c r="S10" s="174">
        <v>30</v>
      </c>
      <c r="T10" s="194" t="s">
        <v>259</v>
      </c>
      <c r="U10" s="195"/>
    </row>
    <row r="11" spans="1:21" s="22" customFormat="1" ht="24.95" customHeight="1">
      <c r="A11" s="190">
        <v>6</v>
      </c>
      <c r="B11" s="165" t="s">
        <v>86</v>
      </c>
      <c r="C11" s="165" t="s">
        <v>19</v>
      </c>
      <c r="D11" s="166">
        <v>65.649600000000007</v>
      </c>
      <c r="E11" s="167">
        <v>1.113</v>
      </c>
      <c r="F11" s="163" t="s">
        <v>407</v>
      </c>
      <c r="G11" s="191" t="s">
        <v>253</v>
      </c>
      <c r="H11" s="165" t="s">
        <v>245</v>
      </c>
      <c r="I11" s="169" t="s">
        <v>417</v>
      </c>
      <c r="J11" s="192" t="s">
        <v>404</v>
      </c>
      <c r="K11" s="192" t="s">
        <v>254</v>
      </c>
      <c r="L11" s="192" t="s">
        <v>255</v>
      </c>
      <c r="M11" s="193">
        <v>19.694880000000001</v>
      </c>
      <c r="N11" s="193">
        <v>26.259840000000001</v>
      </c>
      <c r="O11" s="193">
        <v>6.5649600000000001</v>
      </c>
      <c r="P11" s="193">
        <v>11.160432</v>
      </c>
      <c r="Q11" s="193">
        <f t="shared" si="0"/>
        <v>63.680112000000001</v>
      </c>
      <c r="R11" s="174">
        <v>1244</v>
      </c>
      <c r="S11" s="174">
        <v>39</v>
      </c>
      <c r="T11" s="194" t="s">
        <v>260</v>
      </c>
      <c r="U11" s="195"/>
    </row>
    <row r="12" spans="1:21" s="22" customFormat="1" ht="24.95" customHeight="1">
      <c r="A12" s="190">
        <v>7</v>
      </c>
      <c r="B12" s="165" t="s">
        <v>98</v>
      </c>
      <c r="C12" s="165" t="s">
        <v>19</v>
      </c>
      <c r="D12" s="166">
        <v>118.01990000000001</v>
      </c>
      <c r="E12" s="179">
        <v>1.7084999999999999</v>
      </c>
      <c r="F12" s="165" t="s">
        <v>20</v>
      </c>
      <c r="G12" s="191" t="s">
        <v>253</v>
      </c>
      <c r="H12" s="165" t="s">
        <v>245</v>
      </c>
      <c r="I12" s="169" t="s">
        <v>417</v>
      </c>
      <c r="J12" s="192" t="s">
        <v>404</v>
      </c>
      <c r="K12" s="192" t="s">
        <v>254</v>
      </c>
      <c r="L12" s="192" t="s">
        <v>255</v>
      </c>
      <c r="M12" s="193">
        <v>35.405970000000003</v>
      </c>
      <c r="N12" s="193">
        <v>47.20796</v>
      </c>
      <c r="O12" s="193">
        <v>11.80199</v>
      </c>
      <c r="P12" s="193">
        <v>20.063383000000002</v>
      </c>
      <c r="Q12" s="193">
        <f t="shared" si="0"/>
        <v>114.479303</v>
      </c>
      <c r="R12" s="174">
        <v>1526</v>
      </c>
      <c r="S12" s="174">
        <v>133</v>
      </c>
      <c r="T12" s="194" t="s">
        <v>261</v>
      </c>
      <c r="U12" s="195"/>
    </row>
    <row r="13" spans="1:21" s="22" customFormat="1" ht="24.95" customHeight="1">
      <c r="A13" s="190">
        <v>8</v>
      </c>
      <c r="B13" s="165" t="s">
        <v>99</v>
      </c>
      <c r="C13" s="165" t="s">
        <v>19</v>
      </c>
      <c r="D13" s="166">
        <v>180.57225670103099</v>
      </c>
      <c r="E13" s="179">
        <v>1.8571</v>
      </c>
      <c r="F13" s="163" t="s">
        <v>407</v>
      </c>
      <c r="G13" s="191" t="s">
        <v>253</v>
      </c>
      <c r="H13" s="165" t="s">
        <v>245</v>
      </c>
      <c r="I13" s="169" t="s">
        <v>417</v>
      </c>
      <c r="J13" s="192" t="s">
        <v>404</v>
      </c>
      <c r="K13" s="192" t="s">
        <v>254</v>
      </c>
      <c r="L13" s="192" t="s">
        <v>255</v>
      </c>
      <c r="M13" s="193">
        <v>47.986109999999996</v>
      </c>
      <c r="N13" s="193">
        <v>83.981480000000005</v>
      </c>
      <c r="O13" s="193">
        <v>15.995369999999999</v>
      </c>
      <c r="P13" s="193">
        <v>27.192129000000001</v>
      </c>
      <c r="Q13" s="193">
        <f t="shared" si="0"/>
        <v>175.155089</v>
      </c>
      <c r="R13" s="174">
        <v>1918</v>
      </c>
      <c r="S13" s="174">
        <v>304</v>
      </c>
      <c r="T13" s="194" t="s">
        <v>262</v>
      </c>
      <c r="U13" s="195"/>
    </row>
    <row r="14" spans="1:21" s="22" customFormat="1" ht="24.95" customHeight="1">
      <c r="A14" s="190">
        <v>9</v>
      </c>
      <c r="B14" s="165" t="s">
        <v>103</v>
      </c>
      <c r="C14" s="165" t="s">
        <v>19</v>
      </c>
      <c r="D14" s="166">
        <v>67.938800000000001</v>
      </c>
      <c r="E14" s="167">
        <v>1.1100000000000001</v>
      </c>
      <c r="F14" s="163" t="s">
        <v>407</v>
      </c>
      <c r="G14" s="191" t="s">
        <v>253</v>
      </c>
      <c r="H14" s="165" t="s">
        <v>245</v>
      </c>
      <c r="I14" s="169" t="s">
        <v>417</v>
      </c>
      <c r="J14" s="192" t="s">
        <v>404</v>
      </c>
      <c r="K14" s="192" t="s">
        <v>254</v>
      </c>
      <c r="L14" s="192" t="s">
        <v>255</v>
      </c>
      <c r="M14" s="193">
        <v>20.381640000000001</v>
      </c>
      <c r="N14" s="193">
        <v>27.175519999999999</v>
      </c>
      <c r="O14" s="193">
        <v>6.7938799999999997</v>
      </c>
      <c r="P14" s="193">
        <v>11.549595999999999</v>
      </c>
      <c r="Q14" s="193">
        <f t="shared" si="0"/>
        <v>65.900636000000006</v>
      </c>
      <c r="R14" s="174">
        <v>1944</v>
      </c>
      <c r="S14" s="174">
        <v>323</v>
      </c>
      <c r="T14" s="194" t="s">
        <v>263</v>
      </c>
      <c r="U14" s="195"/>
    </row>
    <row r="15" spans="1:21" s="22" customFormat="1" ht="24.95" customHeight="1">
      <c r="A15" s="190">
        <v>10</v>
      </c>
      <c r="B15" s="165" t="s">
        <v>140</v>
      </c>
      <c r="C15" s="165" t="s">
        <v>19</v>
      </c>
      <c r="D15" s="166">
        <v>81.130799999999994</v>
      </c>
      <c r="E15" s="167">
        <v>1.278</v>
      </c>
      <c r="F15" s="163" t="s">
        <v>407</v>
      </c>
      <c r="G15" s="191" t="s">
        <v>253</v>
      </c>
      <c r="H15" s="165" t="s">
        <v>245</v>
      </c>
      <c r="I15" s="169" t="s">
        <v>417</v>
      </c>
      <c r="J15" s="192" t="s">
        <v>404</v>
      </c>
      <c r="K15" s="192" t="s">
        <v>254</v>
      </c>
      <c r="L15" s="192" t="s">
        <v>255</v>
      </c>
      <c r="M15" s="193">
        <v>24.33924</v>
      </c>
      <c r="N15" s="193">
        <v>32.45232</v>
      </c>
      <c r="O15" s="193">
        <v>8.1130800000000001</v>
      </c>
      <c r="P15" s="193">
        <v>13.792236000000001</v>
      </c>
      <c r="Q15" s="193">
        <f t="shared" si="0"/>
        <v>78.696876000000003</v>
      </c>
      <c r="R15" s="173">
        <v>1299</v>
      </c>
      <c r="S15" s="174">
        <v>197</v>
      </c>
      <c r="T15" s="194" t="s">
        <v>264</v>
      </c>
      <c r="U15" s="195"/>
    </row>
    <row r="16" spans="1:21" s="22" customFormat="1" ht="24.95" customHeight="1">
      <c r="A16" s="190">
        <v>11</v>
      </c>
      <c r="B16" s="165" t="s">
        <v>141</v>
      </c>
      <c r="C16" s="165" t="s">
        <v>19</v>
      </c>
      <c r="D16" s="166">
        <v>92.664100000000005</v>
      </c>
      <c r="E16" s="167">
        <v>0.98699999999999999</v>
      </c>
      <c r="F16" s="165" t="s">
        <v>20</v>
      </c>
      <c r="G16" s="191" t="s">
        <v>253</v>
      </c>
      <c r="H16" s="165" t="s">
        <v>245</v>
      </c>
      <c r="I16" s="169" t="s">
        <v>417</v>
      </c>
      <c r="J16" s="192" t="s">
        <v>404</v>
      </c>
      <c r="K16" s="192" t="s">
        <v>254</v>
      </c>
      <c r="L16" s="192" t="s">
        <v>255</v>
      </c>
      <c r="M16" s="193">
        <v>27.799230000000001</v>
      </c>
      <c r="N16" s="193">
        <v>37.065640000000002</v>
      </c>
      <c r="O16" s="193">
        <v>9.2664100000000005</v>
      </c>
      <c r="P16" s="193">
        <v>15.752897000000001</v>
      </c>
      <c r="Q16" s="193">
        <f t="shared" si="0"/>
        <v>89.884176999999994</v>
      </c>
      <c r="R16" s="173">
        <v>2080</v>
      </c>
      <c r="S16" s="174">
        <v>303</v>
      </c>
      <c r="T16" s="194" t="s">
        <v>265</v>
      </c>
      <c r="U16" s="195"/>
    </row>
    <row r="17" spans="1:21" s="22" customFormat="1" ht="24.95" customHeight="1">
      <c r="A17" s="190">
        <v>12</v>
      </c>
      <c r="B17" s="165" t="s">
        <v>143</v>
      </c>
      <c r="C17" s="165" t="s">
        <v>19</v>
      </c>
      <c r="D17" s="166">
        <v>124.96510000000001</v>
      </c>
      <c r="E17" s="179">
        <v>1.7058</v>
      </c>
      <c r="F17" s="163" t="s">
        <v>407</v>
      </c>
      <c r="G17" s="191" t="s">
        <v>253</v>
      </c>
      <c r="H17" s="165" t="s">
        <v>245</v>
      </c>
      <c r="I17" s="169" t="s">
        <v>417</v>
      </c>
      <c r="J17" s="192" t="s">
        <v>404</v>
      </c>
      <c r="K17" s="192" t="s">
        <v>254</v>
      </c>
      <c r="L17" s="192" t="s">
        <v>255</v>
      </c>
      <c r="M17" s="193">
        <v>37.489530000000002</v>
      </c>
      <c r="N17" s="193">
        <v>49.986040000000003</v>
      </c>
      <c r="O17" s="193">
        <v>12.496510000000001</v>
      </c>
      <c r="P17" s="193">
        <v>21.244067000000001</v>
      </c>
      <c r="Q17" s="193">
        <f t="shared" si="0"/>
        <v>121.21614700000001</v>
      </c>
      <c r="R17" s="173">
        <v>1117</v>
      </c>
      <c r="S17" s="174">
        <v>445</v>
      </c>
      <c r="T17" s="194" t="s">
        <v>266</v>
      </c>
      <c r="U17" s="195"/>
    </row>
    <row r="18" spans="1:21" s="22" customFormat="1" ht="24.95" customHeight="1">
      <c r="A18" s="190">
        <v>13</v>
      </c>
      <c r="B18" s="165" t="s">
        <v>154</v>
      </c>
      <c r="C18" s="165" t="s">
        <v>19</v>
      </c>
      <c r="D18" s="166">
        <v>25.554649999999999</v>
      </c>
      <c r="E18" s="167">
        <v>0.4</v>
      </c>
      <c r="F18" s="163" t="s">
        <v>407</v>
      </c>
      <c r="G18" s="191" t="s">
        <v>253</v>
      </c>
      <c r="H18" s="165" t="s">
        <v>245</v>
      </c>
      <c r="I18" s="169" t="s">
        <v>417</v>
      </c>
      <c r="J18" s="192" t="s">
        <v>404</v>
      </c>
      <c r="K18" s="192" t="s">
        <v>254</v>
      </c>
      <c r="L18" s="192" t="s">
        <v>255</v>
      </c>
      <c r="M18" s="193">
        <v>7.6663949999999996</v>
      </c>
      <c r="N18" s="193">
        <v>10.22186</v>
      </c>
      <c r="O18" s="193">
        <v>2.5554649999999999</v>
      </c>
      <c r="P18" s="193">
        <v>4.3442904999999996</v>
      </c>
      <c r="Q18" s="193">
        <f t="shared" si="0"/>
        <v>24.788010499999999</v>
      </c>
      <c r="R18" s="173">
        <f>1960+2720</f>
        <v>4680</v>
      </c>
      <c r="S18" s="174">
        <f>29+33</f>
        <v>62</v>
      </c>
      <c r="T18" s="194" t="s">
        <v>267</v>
      </c>
      <c r="U18" s="195"/>
    </row>
    <row r="19" spans="1:21" s="22" customFormat="1" ht="24.95" customHeight="1">
      <c r="A19" s="190">
        <v>14</v>
      </c>
      <c r="B19" s="165" t="s">
        <v>155</v>
      </c>
      <c r="C19" s="165" t="s">
        <v>19</v>
      </c>
      <c r="D19" s="166">
        <v>24.4634</v>
      </c>
      <c r="E19" s="167">
        <v>0.42659999999999998</v>
      </c>
      <c r="F19" s="163" t="s">
        <v>407</v>
      </c>
      <c r="G19" s="191" t="s">
        <v>253</v>
      </c>
      <c r="H19" s="165" t="s">
        <v>245</v>
      </c>
      <c r="I19" s="169" t="s">
        <v>417</v>
      </c>
      <c r="J19" s="192" t="s">
        <v>404</v>
      </c>
      <c r="K19" s="192" t="s">
        <v>254</v>
      </c>
      <c r="L19" s="192" t="s">
        <v>255</v>
      </c>
      <c r="M19" s="193">
        <v>7.3390199999999997</v>
      </c>
      <c r="N19" s="193">
        <v>9.7853600000000007</v>
      </c>
      <c r="O19" s="193">
        <v>2.4463400000000002</v>
      </c>
      <c r="P19" s="193">
        <v>4.1587779999999999</v>
      </c>
      <c r="Q19" s="193">
        <f t="shared" si="0"/>
        <v>23.729498</v>
      </c>
      <c r="R19" s="173">
        <v>1960</v>
      </c>
      <c r="S19" s="174">
        <v>29</v>
      </c>
      <c r="T19" s="194" t="s">
        <v>268</v>
      </c>
      <c r="U19" s="195"/>
    </row>
    <row r="20" spans="1:21" s="22" customFormat="1" ht="24.95" customHeight="1">
      <c r="A20" s="190">
        <v>15</v>
      </c>
      <c r="B20" s="165" t="s">
        <v>157</v>
      </c>
      <c r="C20" s="165" t="s">
        <v>19</v>
      </c>
      <c r="D20" s="166">
        <v>23.667999999999999</v>
      </c>
      <c r="E20" s="167">
        <v>0.41699999999999998</v>
      </c>
      <c r="F20" s="163" t="s">
        <v>407</v>
      </c>
      <c r="G20" s="191" t="s">
        <v>253</v>
      </c>
      <c r="H20" s="165" t="s">
        <v>245</v>
      </c>
      <c r="I20" s="169" t="s">
        <v>417</v>
      </c>
      <c r="J20" s="192" t="s">
        <v>404</v>
      </c>
      <c r="K20" s="192" t="s">
        <v>254</v>
      </c>
      <c r="L20" s="192" t="s">
        <v>255</v>
      </c>
      <c r="M20" s="193">
        <v>7.1003999999999996</v>
      </c>
      <c r="N20" s="193">
        <v>9.4672000000000001</v>
      </c>
      <c r="O20" s="193">
        <v>2.3668</v>
      </c>
      <c r="P20" s="193">
        <v>4.0235599999999998</v>
      </c>
      <c r="Q20" s="193">
        <f t="shared" si="0"/>
        <v>22.95796</v>
      </c>
      <c r="R20" s="173">
        <v>913</v>
      </c>
      <c r="S20" s="174">
        <v>29</v>
      </c>
      <c r="T20" s="194" t="s">
        <v>269</v>
      </c>
      <c r="U20" s="195"/>
    </row>
    <row r="21" spans="1:21" s="22" customFormat="1" ht="24.95" customHeight="1">
      <c r="A21" s="190">
        <v>16</v>
      </c>
      <c r="B21" s="165" t="s">
        <v>167</v>
      </c>
      <c r="C21" s="165" t="s">
        <v>19</v>
      </c>
      <c r="D21" s="166">
        <v>166.30832164948501</v>
      </c>
      <c r="E21" s="179">
        <v>2.3045</v>
      </c>
      <c r="F21" s="165" t="s">
        <v>20</v>
      </c>
      <c r="G21" s="191" t="s">
        <v>253</v>
      </c>
      <c r="H21" s="165" t="s">
        <v>245</v>
      </c>
      <c r="I21" s="169" t="s">
        <v>417</v>
      </c>
      <c r="J21" s="192" t="s">
        <v>404</v>
      </c>
      <c r="K21" s="192" t="s">
        <v>254</v>
      </c>
      <c r="L21" s="192" t="s">
        <v>255</v>
      </c>
      <c r="M21" s="193">
        <v>52.985280000000003</v>
      </c>
      <c r="N21" s="193">
        <v>70.647040000000004</v>
      </c>
      <c r="O21" s="193">
        <v>17.661760000000001</v>
      </c>
      <c r="P21" s="193">
        <v>20.024992000000001</v>
      </c>
      <c r="Q21" s="193">
        <f t="shared" si="0"/>
        <v>161.31907200000001</v>
      </c>
      <c r="R21" s="173">
        <v>1520</v>
      </c>
      <c r="S21" s="174">
        <v>81</v>
      </c>
      <c r="T21" s="194" t="s">
        <v>270</v>
      </c>
      <c r="U21" s="195"/>
    </row>
    <row r="22" spans="1:21" s="22" customFormat="1" ht="24.95" customHeight="1">
      <c r="A22" s="190">
        <v>17</v>
      </c>
      <c r="B22" s="165" t="s">
        <v>175</v>
      </c>
      <c r="C22" s="165" t="s">
        <v>19</v>
      </c>
      <c r="D22" s="166">
        <v>80.325699999999998</v>
      </c>
      <c r="E22" s="179">
        <v>1.2177</v>
      </c>
      <c r="F22" s="163" t="s">
        <v>407</v>
      </c>
      <c r="G22" s="191" t="s">
        <v>253</v>
      </c>
      <c r="H22" s="165" t="s">
        <v>245</v>
      </c>
      <c r="I22" s="169" t="s">
        <v>417</v>
      </c>
      <c r="J22" s="192" t="s">
        <v>404</v>
      </c>
      <c r="K22" s="192" t="s">
        <v>254</v>
      </c>
      <c r="L22" s="192" t="s">
        <v>255</v>
      </c>
      <c r="M22" s="193">
        <v>24.097709999999999</v>
      </c>
      <c r="N22" s="193">
        <v>32.130279999999999</v>
      </c>
      <c r="O22" s="193">
        <v>8.0325699999999998</v>
      </c>
      <c r="P22" s="193">
        <v>13.655369</v>
      </c>
      <c r="Q22" s="193">
        <f t="shared" si="0"/>
        <v>77.915929000000006</v>
      </c>
      <c r="R22" s="173">
        <v>1724</v>
      </c>
      <c r="S22" s="174">
        <v>89</v>
      </c>
      <c r="T22" s="194" t="s">
        <v>271</v>
      </c>
      <c r="U22" s="195"/>
    </row>
    <row r="23" spans="1:21" s="22" customFormat="1" ht="24.95" customHeight="1">
      <c r="A23" s="190">
        <v>18</v>
      </c>
      <c r="B23" s="165" t="s">
        <v>186</v>
      </c>
      <c r="C23" s="165" t="s">
        <v>19</v>
      </c>
      <c r="D23" s="166">
        <v>30.1282</v>
      </c>
      <c r="E23" s="167">
        <v>0.48670000000000002</v>
      </c>
      <c r="F23" s="163" t="s">
        <v>407</v>
      </c>
      <c r="G23" s="191" t="s">
        <v>253</v>
      </c>
      <c r="H23" s="165" t="s">
        <v>245</v>
      </c>
      <c r="I23" s="169" t="s">
        <v>417</v>
      </c>
      <c r="J23" s="192" t="s">
        <v>404</v>
      </c>
      <c r="K23" s="192" t="s">
        <v>254</v>
      </c>
      <c r="L23" s="192" t="s">
        <v>255</v>
      </c>
      <c r="M23" s="193">
        <v>9.0384600000000006</v>
      </c>
      <c r="N23" s="193">
        <v>12.05128</v>
      </c>
      <c r="O23" s="193">
        <v>3.0128200000000001</v>
      </c>
      <c r="P23" s="193">
        <v>5.1217940000000004</v>
      </c>
      <c r="Q23" s="193">
        <f t="shared" si="0"/>
        <v>29.224354000000002</v>
      </c>
      <c r="R23" s="36">
        <v>3925</v>
      </c>
      <c r="S23" s="36">
        <v>50</v>
      </c>
      <c r="T23" s="194" t="s">
        <v>272</v>
      </c>
      <c r="U23" s="195"/>
    </row>
    <row r="24" spans="1:21" s="22" customFormat="1" ht="24.95" customHeight="1">
      <c r="A24" s="190">
        <v>19</v>
      </c>
      <c r="B24" s="165" t="s">
        <v>193</v>
      </c>
      <c r="C24" s="165" t="s">
        <v>19</v>
      </c>
      <c r="D24" s="166">
        <v>89.016900000000007</v>
      </c>
      <c r="E24" s="167">
        <v>1.6080000000000001</v>
      </c>
      <c r="F24" s="163" t="s">
        <v>407</v>
      </c>
      <c r="G24" s="191" t="s">
        <v>253</v>
      </c>
      <c r="H24" s="165" t="s">
        <v>245</v>
      </c>
      <c r="I24" s="169" t="s">
        <v>418</v>
      </c>
      <c r="J24" s="192" t="s">
        <v>404</v>
      </c>
      <c r="K24" s="192" t="s">
        <v>254</v>
      </c>
      <c r="L24" s="192" t="s">
        <v>255</v>
      </c>
      <c r="M24" s="193">
        <v>26.705069999999999</v>
      </c>
      <c r="N24" s="193">
        <v>35.606760000000001</v>
      </c>
      <c r="O24" s="193">
        <v>8.9016900000000003</v>
      </c>
      <c r="P24" s="193">
        <v>15.132873</v>
      </c>
      <c r="Q24" s="193">
        <f t="shared" si="0"/>
        <v>86.346393000000006</v>
      </c>
      <c r="R24" s="173">
        <v>1682</v>
      </c>
      <c r="S24" s="174">
        <v>45</v>
      </c>
      <c r="T24" s="194" t="s">
        <v>273</v>
      </c>
      <c r="U24" s="195"/>
    </row>
    <row r="25" spans="1:21" s="22" customFormat="1" ht="24.95" customHeight="1">
      <c r="A25" s="190">
        <v>20</v>
      </c>
      <c r="B25" s="165" t="s">
        <v>204</v>
      </c>
      <c r="C25" s="165" t="s">
        <v>19</v>
      </c>
      <c r="D25" s="166">
        <v>147.83405670103099</v>
      </c>
      <c r="E25" s="167">
        <v>1.58</v>
      </c>
      <c r="F25" s="165" t="s">
        <v>20</v>
      </c>
      <c r="G25" s="191" t="s">
        <v>253</v>
      </c>
      <c r="H25" s="165" t="s">
        <v>245</v>
      </c>
      <c r="I25" s="169" t="s">
        <v>418</v>
      </c>
      <c r="J25" s="192" t="s">
        <v>404</v>
      </c>
      <c r="K25" s="192" t="s">
        <v>254</v>
      </c>
      <c r="L25" s="192" t="s">
        <v>255</v>
      </c>
      <c r="M25" s="193">
        <v>58.164650000000002</v>
      </c>
      <c r="N25" s="193">
        <v>50.886200000000002</v>
      </c>
      <c r="O25" s="193">
        <v>12.721550000000001</v>
      </c>
      <c r="P25" s="193">
        <v>21.626635</v>
      </c>
      <c r="Q25" s="193">
        <f t="shared" si="0"/>
        <v>143.399035</v>
      </c>
      <c r="R25" s="173">
        <v>2017</v>
      </c>
      <c r="S25" s="174">
        <v>83</v>
      </c>
      <c r="T25" s="194" t="s">
        <v>274</v>
      </c>
      <c r="U25" s="195"/>
    </row>
    <row r="26" spans="1:21" s="22" customFormat="1" ht="24.95" customHeight="1">
      <c r="A26" s="190">
        <v>21</v>
      </c>
      <c r="B26" s="165" t="s">
        <v>206</v>
      </c>
      <c r="C26" s="165" t="s">
        <v>19</v>
      </c>
      <c r="D26" s="166">
        <v>218.33971340206199</v>
      </c>
      <c r="E26" s="167">
        <v>2.0579999999999998</v>
      </c>
      <c r="F26" s="165" t="s">
        <v>20</v>
      </c>
      <c r="G26" s="191" t="s">
        <v>253</v>
      </c>
      <c r="H26" s="165" t="s">
        <v>245</v>
      </c>
      <c r="I26" s="169" t="s">
        <v>412</v>
      </c>
      <c r="J26" s="192" t="s">
        <v>404</v>
      </c>
      <c r="K26" s="192" t="s">
        <v>254</v>
      </c>
      <c r="L26" s="192" t="s">
        <v>255</v>
      </c>
      <c r="M26" s="193">
        <v>73.130780000000001</v>
      </c>
      <c r="N26" s="193">
        <v>90.841040000000007</v>
      </c>
      <c r="O26" s="193">
        <v>17.710260000000002</v>
      </c>
      <c r="P26" s="193">
        <v>30.107441999999999</v>
      </c>
      <c r="Q26" s="193">
        <f t="shared" si="0"/>
        <v>211.78952200000001</v>
      </c>
      <c r="R26" s="175">
        <f>905+978</f>
        <v>1883</v>
      </c>
      <c r="S26" s="175">
        <f>26+35</f>
        <v>61</v>
      </c>
      <c r="T26" s="194" t="s">
        <v>275</v>
      </c>
      <c r="U26" s="195"/>
    </row>
    <row r="27" spans="1:21" s="22" customFormat="1" ht="24.95" customHeight="1">
      <c r="A27" s="190">
        <v>22</v>
      </c>
      <c r="B27" s="165" t="s">
        <v>210</v>
      </c>
      <c r="C27" s="165" t="s">
        <v>19</v>
      </c>
      <c r="D27" s="166">
        <v>49.896799999999999</v>
      </c>
      <c r="E27" s="196">
        <v>1.375</v>
      </c>
      <c r="F27" s="163" t="s">
        <v>407</v>
      </c>
      <c r="G27" s="191" t="s">
        <v>253</v>
      </c>
      <c r="H27" s="165" t="s">
        <v>245</v>
      </c>
      <c r="I27" s="169" t="s">
        <v>412</v>
      </c>
      <c r="J27" s="192" t="s">
        <v>404</v>
      </c>
      <c r="K27" s="192" t="s">
        <v>254</v>
      </c>
      <c r="L27" s="192" t="s">
        <v>255</v>
      </c>
      <c r="M27" s="193">
        <v>14.96904</v>
      </c>
      <c r="N27" s="193">
        <v>19.95872</v>
      </c>
      <c r="O27" s="193">
        <v>4.9896799999999999</v>
      </c>
      <c r="P27" s="193">
        <v>8.4824560000000009</v>
      </c>
      <c r="Q27" s="193">
        <f t="shared" si="0"/>
        <v>48.399895999999998</v>
      </c>
      <c r="R27" s="173">
        <f>3052</f>
        <v>3052</v>
      </c>
      <c r="S27" s="174">
        <f>244</f>
        <v>244</v>
      </c>
      <c r="T27" s="194" t="s">
        <v>276</v>
      </c>
      <c r="U27" s="195"/>
    </row>
    <row r="28" spans="1:21" s="22" customFormat="1" ht="24.95" customHeight="1">
      <c r="A28" s="190">
        <v>23</v>
      </c>
      <c r="B28" s="165" t="s">
        <v>211</v>
      </c>
      <c r="C28" s="165" t="s">
        <v>19</v>
      </c>
      <c r="D28" s="166">
        <v>80.655500000000004</v>
      </c>
      <c r="E28" s="196">
        <v>1.22</v>
      </c>
      <c r="F28" s="163" t="s">
        <v>407</v>
      </c>
      <c r="G28" s="191" t="s">
        <v>253</v>
      </c>
      <c r="H28" s="165" t="s">
        <v>245</v>
      </c>
      <c r="I28" s="169" t="s">
        <v>418</v>
      </c>
      <c r="J28" s="192" t="s">
        <v>404</v>
      </c>
      <c r="K28" s="192" t="s">
        <v>254</v>
      </c>
      <c r="L28" s="192" t="s">
        <v>255</v>
      </c>
      <c r="M28" s="193">
        <v>24.196650000000002</v>
      </c>
      <c r="N28" s="193">
        <v>32.2622</v>
      </c>
      <c r="O28" s="193">
        <v>8.06555</v>
      </c>
      <c r="P28" s="193">
        <v>13.711435</v>
      </c>
      <c r="Q28" s="193">
        <f t="shared" si="0"/>
        <v>78.235834999999994</v>
      </c>
      <c r="R28" s="174">
        <f>670</f>
        <v>670</v>
      </c>
      <c r="S28" s="197">
        <f>132</f>
        <v>132</v>
      </c>
      <c r="T28" s="194" t="s">
        <v>277</v>
      </c>
      <c r="U28" s="195"/>
    </row>
    <row r="29" spans="1:21" s="22" customFormat="1" ht="24.95" customHeight="1">
      <c r="A29" s="190">
        <v>24</v>
      </c>
      <c r="B29" s="165" t="s">
        <v>214</v>
      </c>
      <c r="C29" s="165" t="s">
        <v>19</v>
      </c>
      <c r="D29" s="166">
        <v>136.09100000000001</v>
      </c>
      <c r="E29" s="196">
        <v>2.72</v>
      </c>
      <c r="F29" s="165" t="s">
        <v>20</v>
      </c>
      <c r="G29" s="191" t="s">
        <v>253</v>
      </c>
      <c r="H29" s="165" t="s">
        <v>245</v>
      </c>
      <c r="I29" s="169" t="s">
        <v>418</v>
      </c>
      <c r="J29" s="192" t="s">
        <v>404</v>
      </c>
      <c r="K29" s="192" t="s">
        <v>254</v>
      </c>
      <c r="L29" s="192" t="s">
        <v>255</v>
      </c>
      <c r="M29" s="193">
        <v>40.827300000000001</v>
      </c>
      <c r="N29" s="193">
        <v>54.436399999999999</v>
      </c>
      <c r="O29" s="193">
        <v>13.6091</v>
      </c>
      <c r="P29" s="193">
        <v>23.135470000000002</v>
      </c>
      <c r="Q29" s="193">
        <f t="shared" si="0"/>
        <v>132.00827000000001</v>
      </c>
      <c r="R29" s="175">
        <f>1025+1346</f>
        <v>2371</v>
      </c>
      <c r="S29" s="175">
        <f>179+49</f>
        <v>228</v>
      </c>
      <c r="T29" s="194" t="s">
        <v>278</v>
      </c>
      <c r="U29" s="195"/>
    </row>
    <row r="30" spans="1:21" s="22" customFormat="1" ht="24.95" customHeight="1">
      <c r="A30" s="190">
        <v>25</v>
      </c>
      <c r="B30" s="165" t="s">
        <v>216</v>
      </c>
      <c r="C30" s="165" t="s">
        <v>19</v>
      </c>
      <c r="D30" s="166">
        <v>76.338999999999999</v>
      </c>
      <c r="E30" s="198">
        <v>1.53</v>
      </c>
      <c r="F30" s="165" t="s">
        <v>20</v>
      </c>
      <c r="G30" s="191" t="s">
        <v>253</v>
      </c>
      <c r="H30" s="165" t="s">
        <v>245</v>
      </c>
      <c r="I30" s="169" t="s">
        <v>418</v>
      </c>
      <c r="J30" s="192" t="s">
        <v>404</v>
      </c>
      <c r="K30" s="192" t="s">
        <v>254</v>
      </c>
      <c r="L30" s="192" t="s">
        <v>255</v>
      </c>
      <c r="M30" s="193">
        <v>22.901700000000002</v>
      </c>
      <c r="N30" s="193">
        <v>30.535599999999999</v>
      </c>
      <c r="O30" s="193">
        <v>7.6338999999999997</v>
      </c>
      <c r="P30" s="193">
        <v>12.97763</v>
      </c>
      <c r="Q30" s="193">
        <f t="shared" si="0"/>
        <v>74.048829999999995</v>
      </c>
      <c r="R30" s="36">
        <v>1046</v>
      </c>
      <c r="S30" s="36">
        <v>550</v>
      </c>
      <c r="T30" s="194" t="s">
        <v>279</v>
      </c>
      <c r="U30" s="195"/>
    </row>
    <row r="31" spans="1:21" s="22" customFormat="1" ht="24.95" customHeight="1">
      <c r="A31" s="190">
        <v>26</v>
      </c>
      <c r="B31" s="165" t="s">
        <v>220</v>
      </c>
      <c r="C31" s="165" t="s">
        <v>19</v>
      </c>
      <c r="D31" s="166">
        <v>152.27665670103099</v>
      </c>
      <c r="E31" s="198">
        <v>1.179</v>
      </c>
      <c r="F31" s="163" t="s">
        <v>407</v>
      </c>
      <c r="G31" s="191" t="s">
        <v>253</v>
      </c>
      <c r="H31" s="165" t="s">
        <v>245</v>
      </c>
      <c r="I31" s="169" t="s">
        <v>418</v>
      </c>
      <c r="J31" s="192" t="s">
        <v>404</v>
      </c>
      <c r="K31" s="192" t="s">
        <v>254</v>
      </c>
      <c r="L31" s="192" t="s">
        <v>255</v>
      </c>
      <c r="M31" s="193">
        <v>59.497430000000001</v>
      </c>
      <c r="N31" s="193">
        <v>52.663240000000002</v>
      </c>
      <c r="O31" s="193">
        <v>13.16581</v>
      </c>
      <c r="P31" s="193">
        <v>22.381876999999999</v>
      </c>
      <c r="Q31" s="193">
        <f t="shared" si="0"/>
        <v>147.70835700000001</v>
      </c>
      <c r="R31" s="173">
        <v>1835</v>
      </c>
      <c r="S31" s="174">
        <v>41</v>
      </c>
      <c r="T31" s="194" t="s">
        <v>280</v>
      </c>
      <c r="U31" s="195"/>
    </row>
    <row r="32" spans="1:21" s="22" customFormat="1" ht="24.95" customHeight="1">
      <c r="A32" s="190">
        <v>27</v>
      </c>
      <c r="B32" s="165" t="s">
        <v>221</v>
      </c>
      <c r="C32" s="165" t="s">
        <v>19</v>
      </c>
      <c r="D32" s="166">
        <v>99.230999999999995</v>
      </c>
      <c r="E32" s="167">
        <v>1.1299999999999999</v>
      </c>
      <c r="F32" s="163" t="s">
        <v>407</v>
      </c>
      <c r="G32" s="191" t="s">
        <v>253</v>
      </c>
      <c r="H32" s="165" t="s">
        <v>245</v>
      </c>
      <c r="I32" s="169" t="s">
        <v>418</v>
      </c>
      <c r="J32" s="192" t="s">
        <v>404</v>
      </c>
      <c r="K32" s="192" t="s">
        <v>254</v>
      </c>
      <c r="L32" s="192" t="s">
        <v>255</v>
      </c>
      <c r="M32" s="193">
        <v>29.769300000000001</v>
      </c>
      <c r="N32" s="193">
        <v>39.692399999999999</v>
      </c>
      <c r="O32" s="193">
        <v>9.9230999999999998</v>
      </c>
      <c r="P32" s="193">
        <v>16.86927</v>
      </c>
      <c r="Q32" s="193">
        <f t="shared" si="0"/>
        <v>96.254069999999999</v>
      </c>
      <c r="R32" s="173">
        <v>1571</v>
      </c>
      <c r="S32" s="174">
        <v>47</v>
      </c>
      <c r="T32" s="194" t="s">
        <v>281</v>
      </c>
      <c r="U32" s="195"/>
    </row>
    <row r="33" spans="1:21" s="22" customFormat="1" ht="24.95" customHeight="1">
      <c r="A33" s="190">
        <v>28</v>
      </c>
      <c r="B33" s="165" t="s">
        <v>222</v>
      </c>
      <c r="C33" s="165" t="s">
        <v>19</v>
      </c>
      <c r="D33" s="166">
        <v>90.9666</v>
      </c>
      <c r="E33" s="167">
        <v>1.38</v>
      </c>
      <c r="F33" s="163" t="s">
        <v>407</v>
      </c>
      <c r="G33" s="191" t="s">
        <v>253</v>
      </c>
      <c r="H33" s="165" t="s">
        <v>245</v>
      </c>
      <c r="I33" s="169" t="s">
        <v>418</v>
      </c>
      <c r="J33" s="192" t="s">
        <v>404</v>
      </c>
      <c r="K33" s="192" t="s">
        <v>254</v>
      </c>
      <c r="L33" s="192" t="s">
        <v>255</v>
      </c>
      <c r="M33" s="193">
        <v>27.28998</v>
      </c>
      <c r="N33" s="193">
        <v>36.38664</v>
      </c>
      <c r="O33" s="193">
        <v>9.09666</v>
      </c>
      <c r="P33" s="193">
        <v>15.464321999999999</v>
      </c>
      <c r="Q33" s="193">
        <f t="shared" si="0"/>
        <v>88.237601999999995</v>
      </c>
      <c r="R33" s="173">
        <v>1348</v>
      </c>
      <c r="S33" s="174">
        <v>35</v>
      </c>
      <c r="T33" s="194" t="s">
        <v>282</v>
      </c>
      <c r="U33" s="195"/>
    </row>
    <row r="34" spans="1:21" s="22" customFormat="1" ht="24.95" customHeight="1">
      <c r="A34" s="190">
        <v>29</v>
      </c>
      <c r="B34" s="165" t="s">
        <v>224</v>
      </c>
      <c r="C34" s="165" t="s">
        <v>19</v>
      </c>
      <c r="D34" s="166">
        <v>95.138085000000004</v>
      </c>
      <c r="E34" s="167">
        <v>1.343</v>
      </c>
      <c r="F34" s="165" t="s">
        <v>20</v>
      </c>
      <c r="G34" s="191" t="s">
        <v>253</v>
      </c>
      <c r="H34" s="165" t="s">
        <v>245</v>
      </c>
      <c r="I34" s="169" t="s">
        <v>418</v>
      </c>
      <c r="J34" s="192" t="s">
        <v>404</v>
      </c>
      <c r="K34" s="192" t="s">
        <v>254</v>
      </c>
      <c r="L34" s="192" t="s">
        <v>255</v>
      </c>
      <c r="M34" s="193">
        <v>28.541425499999999</v>
      </c>
      <c r="N34" s="193">
        <v>38.055233999999999</v>
      </c>
      <c r="O34" s="193">
        <v>9.5138084999999997</v>
      </c>
      <c r="P34" s="193">
        <v>16.173474450000001</v>
      </c>
      <c r="Q34" s="193">
        <f t="shared" si="0"/>
        <v>92.283942449999998</v>
      </c>
      <c r="R34" s="173">
        <v>997</v>
      </c>
      <c r="S34" s="174">
        <v>21</v>
      </c>
      <c r="T34" s="194" t="s">
        <v>283</v>
      </c>
      <c r="U34" s="195"/>
    </row>
    <row r="35" spans="1:21" s="22" customFormat="1" ht="24.95" customHeight="1">
      <c r="A35" s="190">
        <v>30</v>
      </c>
      <c r="B35" s="165" t="s">
        <v>226</v>
      </c>
      <c r="C35" s="165" t="s">
        <v>19</v>
      </c>
      <c r="D35" s="166">
        <v>80.422700000000006</v>
      </c>
      <c r="E35" s="167">
        <v>1</v>
      </c>
      <c r="F35" s="165" t="s">
        <v>20</v>
      </c>
      <c r="G35" s="191" t="s">
        <v>253</v>
      </c>
      <c r="H35" s="165" t="s">
        <v>245</v>
      </c>
      <c r="I35" s="169" t="s">
        <v>418</v>
      </c>
      <c r="J35" s="192" t="s">
        <v>404</v>
      </c>
      <c r="K35" s="192" t="s">
        <v>254</v>
      </c>
      <c r="L35" s="192" t="s">
        <v>255</v>
      </c>
      <c r="M35" s="193">
        <v>24.126809999999999</v>
      </c>
      <c r="N35" s="193">
        <v>32.169080000000001</v>
      </c>
      <c r="O35" s="193">
        <v>8.0422700000000003</v>
      </c>
      <c r="P35" s="193">
        <v>13.671859</v>
      </c>
      <c r="Q35" s="193">
        <f t="shared" si="0"/>
        <v>78.010019</v>
      </c>
      <c r="R35" s="173">
        <v>938</v>
      </c>
      <c r="S35" s="174">
        <v>42</v>
      </c>
      <c r="T35" s="194" t="s">
        <v>284</v>
      </c>
      <c r="U35" s="195"/>
    </row>
    <row r="36" spans="1:21" s="22" customFormat="1" ht="24.95" customHeight="1">
      <c r="A36" s="190">
        <v>31</v>
      </c>
      <c r="B36" s="165" t="s">
        <v>228</v>
      </c>
      <c r="C36" s="165" t="s">
        <v>19</v>
      </c>
      <c r="D36" s="166">
        <v>176.15199999999999</v>
      </c>
      <c r="E36" s="167">
        <v>2.5379999999999998</v>
      </c>
      <c r="F36" s="163" t="s">
        <v>407</v>
      </c>
      <c r="G36" s="191" t="s">
        <v>253</v>
      </c>
      <c r="H36" s="165" t="s">
        <v>245</v>
      </c>
      <c r="I36" s="169" t="s">
        <v>418</v>
      </c>
      <c r="J36" s="192" t="s">
        <v>404</v>
      </c>
      <c r="K36" s="192" t="s">
        <v>254</v>
      </c>
      <c r="L36" s="192" t="s">
        <v>255</v>
      </c>
      <c r="M36" s="193">
        <v>52.845599999999997</v>
      </c>
      <c r="N36" s="193">
        <v>70.460800000000006</v>
      </c>
      <c r="O36" s="193">
        <v>17.615200000000002</v>
      </c>
      <c r="P36" s="193">
        <v>29.94584</v>
      </c>
      <c r="Q36" s="193">
        <f t="shared" si="0"/>
        <v>170.86743999999999</v>
      </c>
      <c r="R36" s="173">
        <v>1143</v>
      </c>
      <c r="S36" s="174">
        <v>37</v>
      </c>
      <c r="T36" s="194" t="s">
        <v>285</v>
      </c>
      <c r="U36" s="195"/>
    </row>
    <row r="37" spans="1:21" s="22" customFormat="1" ht="24.95" customHeight="1">
      <c r="A37" s="190">
        <v>32</v>
      </c>
      <c r="B37" s="165" t="s">
        <v>229</v>
      </c>
      <c r="C37" s="165" t="s">
        <v>19</v>
      </c>
      <c r="D37" s="166">
        <v>46.189072000000003</v>
      </c>
      <c r="E37" s="167">
        <v>0.69899999999999995</v>
      </c>
      <c r="F37" s="163" t="s">
        <v>407</v>
      </c>
      <c r="G37" s="191" t="s">
        <v>253</v>
      </c>
      <c r="H37" s="165" t="s">
        <v>245</v>
      </c>
      <c r="I37" s="169" t="s">
        <v>418</v>
      </c>
      <c r="J37" s="192" t="s">
        <v>404</v>
      </c>
      <c r="K37" s="192" t="s">
        <v>254</v>
      </c>
      <c r="L37" s="192" t="s">
        <v>255</v>
      </c>
      <c r="M37" s="193">
        <v>13.8567216</v>
      </c>
      <c r="N37" s="193">
        <v>18.475628799999999</v>
      </c>
      <c r="O37" s="193">
        <v>4.6189071999999998</v>
      </c>
      <c r="P37" s="193">
        <v>7.8521422400000001</v>
      </c>
      <c r="Q37" s="193">
        <f t="shared" si="0"/>
        <v>44.803399839999997</v>
      </c>
      <c r="R37" s="173">
        <v>800</v>
      </c>
      <c r="S37" s="174">
        <v>37</v>
      </c>
      <c r="T37" s="194" t="s">
        <v>286</v>
      </c>
      <c r="U37" s="195"/>
    </row>
    <row r="38" spans="1:21" s="22" customFormat="1" ht="24.95" customHeight="1">
      <c r="A38" s="190">
        <v>33</v>
      </c>
      <c r="B38" s="165" t="s">
        <v>230</v>
      </c>
      <c r="C38" s="165" t="s">
        <v>19</v>
      </c>
      <c r="D38" s="166">
        <v>346.777307319589</v>
      </c>
      <c r="E38" s="167">
        <v>4.8129999999999997</v>
      </c>
      <c r="F38" s="165" t="s">
        <v>20</v>
      </c>
      <c r="G38" s="191" t="s">
        <v>253</v>
      </c>
      <c r="H38" s="165" t="s">
        <v>245</v>
      </c>
      <c r="I38" s="169" t="s">
        <v>418</v>
      </c>
      <c r="J38" s="192" t="s">
        <v>404</v>
      </c>
      <c r="K38" s="192" t="s">
        <v>254</v>
      </c>
      <c r="L38" s="192" t="s">
        <v>255</v>
      </c>
      <c r="M38" s="193">
        <v>177.53862180000101</v>
      </c>
      <c r="N38" s="193">
        <v>107.47306800000101</v>
      </c>
      <c r="O38" s="193">
        <v>26.868266999999999</v>
      </c>
      <c r="P38" s="193">
        <v>24.494031300000199</v>
      </c>
      <c r="Q38" s="193">
        <f t="shared" si="0"/>
        <v>336.37398810000201</v>
      </c>
      <c r="R38" s="173">
        <v>1546</v>
      </c>
      <c r="S38" s="174">
        <v>45</v>
      </c>
      <c r="T38" s="194" t="s">
        <v>287</v>
      </c>
      <c r="U38" s="195"/>
    </row>
    <row r="39" spans="1:21" s="22" customFormat="1" ht="24.95" customHeight="1">
      <c r="A39" s="190">
        <v>34</v>
      </c>
      <c r="B39" s="164" t="s">
        <v>21</v>
      </c>
      <c r="C39" s="165" t="s">
        <v>19</v>
      </c>
      <c r="D39" s="166">
        <v>196.4444</v>
      </c>
      <c r="E39" s="167">
        <v>2.7210000000000001</v>
      </c>
      <c r="F39" s="165" t="s">
        <v>20</v>
      </c>
      <c r="G39" s="191" t="s">
        <v>253</v>
      </c>
      <c r="H39" s="165" t="s">
        <v>245</v>
      </c>
      <c r="I39" s="169" t="s">
        <v>418</v>
      </c>
      <c r="J39" s="192" t="s">
        <v>404</v>
      </c>
      <c r="K39" s="192" t="s">
        <v>254</v>
      </c>
      <c r="L39" s="192" t="s">
        <v>255</v>
      </c>
      <c r="M39" s="193">
        <v>58.933320000000002</v>
      </c>
      <c r="N39" s="193">
        <v>78.577759999999998</v>
      </c>
      <c r="O39" s="193">
        <v>19.644439999999999</v>
      </c>
      <c r="P39" s="193">
        <v>33.395547999999998</v>
      </c>
      <c r="Q39" s="193">
        <f t="shared" ref="Q39:Q70" si="1">M39+N39+O39+P39</f>
        <v>190.55106799999999</v>
      </c>
      <c r="R39" s="173">
        <v>1087</v>
      </c>
      <c r="S39" s="174">
        <v>22</v>
      </c>
      <c r="T39" s="194" t="s">
        <v>288</v>
      </c>
      <c r="U39" s="195"/>
    </row>
    <row r="40" spans="1:21" s="22" customFormat="1" ht="24.95" customHeight="1">
      <c r="A40" s="190">
        <v>35</v>
      </c>
      <c r="B40" s="164" t="s">
        <v>24</v>
      </c>
      <c r="C40" s="165" t="s">
        <v>19</v>
      </c>
      <c r="D40" s="166">
        <v>32.526040000000002</v>
      </c>
      <c r="E40" s="167">
        <v>0.52710000000000001</v>
      </c>
      <c r="F40" s="163" t="s">
        <v>407</v>
      </c>
      <c r="G40" s="191" t="s">
        <v>253</v>
      </c>
      <c r="H40" s="165" t="s">
        <v>245</v>
      </c>
      <c r="I40" s="169" t="s">
        <v>418</v>
      </c>
      <c r="J40" s="192" t="s">
        <v>404</v>
      </c>
      <c r="K40" s="192" t="s">
        <v>254</v>
      </c>
      <c r="L40" s="192" t="s">
        <v>255</v>
      </c>
      <c r="M40" s="193">
        <v>9.7578119999999995</v>
      </c>
      <c r="N40" s="193">
        <v>13.010415999999999</v>
      </c>
      <c r="O40" s="193">
        <v>3.2526039999999998</v>
      </c>
      <c r="P40" s="193">
        <v>5.5294268000000004</v>
      </c>
      <c r="Q40" s="193">
        <f t="shared" si="1"/>
        <v>31.550258800000002</v>
      </c>
      <c r="R40" s="173">
        <v>894</v>
      </c>
      <c r="S40" s="174">
        <v>19</v>
      </c>
      <c r="T40" s="194" t="s">
        <v>289</v>
      </c>
      <c r="U40" s="195"/>
    </row>
    <row r="41" spans="1:21" s="22" customFormat="1" ht="24.95" customHeight="1">
      <c r="A41" s="190">
        <v>36</v>
      </c>
      <c r="B41" s="164" t="s">
        <v>26</v>
      </c>
      <c r="C41" s="165" t="s">
        <v>19</v>
      </c>
      <c r="D41" s="166">
        <v>65.274209999999997</v>
      </c>
      <c r="E41" s="167">
        <v>1.1685000000000001</v>
      </c>
      <c r="F41" s="163" t="s">
        <v>407</v>
      </c>
      <c r="G41" s="191" t="s">
        <v>253</v>
      </c>
      <c r="H41" s="165" t="s">
        <v>245</v>
      </c>
      <c r="I41" s="169" t="s">
        <v>418</v>
      </c>
      <c r="J41" s="192" t="s">
        <v>404</v>
      </c>
      <c r="K41" s="192" t="s">
        <v>254</v>
      </c>
      <c r="L41" s="192" t="s">
        <v>255</v>
      </c>
      <c r="M41" s="193">
        <v>19.582263000000001</v>
      </c>
      <c r="N41" s="193">
        <v>26.109684000000001</v>
      </c>
      <c r="O41" s="193">
        <v>6.5274210000000004</v>
      </c>
      <c r="P41" s="193">
        <v>11.096615699999999</v>
      </c>
      <c r="Q41" s="193">
        <f t="shared" si="1"/>
        <v>63.315983699999997</v>
      </c>
      <c r="R41" s="174">
        <v>1883</v>
      </c>
      <c r="S41" s="174">
        <v>30</v>
      </c>
      <c r="T41" s="194" t="s">
        <v>290</v>
      </c>
      <c r="U41" s="195"/>
    </row>
    <row r="42" spans="1:21" s="22" customFormat="1" ht="24.95" customHeight="1">
      <c r="A42" s="190">
        <v>37</v>
      </c>
      <c r="B42" s="164" t="s">
        <v>27</v>
      </c>
      <c r="C42" s="165" t="s">
        <v>19</v>
      </c>
      <c r="D42" s="166">
        <v>92.024870000000007</v>
      </c>
      <c r="E42" s="167">
        <v>1.48</v>
      </c>
      <c r="F42" s="163" t="s">
        <v>407</v>
      </c>
      <c r="G42" s="191" t="s">
        <v>253</v>
      </c>
      <c r="H42" s="165" t="s">
        <v>245</v>
      </c>
      <c r="I42" s="169" t="s">
        <v>418</v>
      </c>
      <c r="J42" s="192" t="s">
        <v>404</v>
      </c>
      <c r="K42" s="192" t="s">
        <v>254</v>
      </c>
      <c r="L42" s="192" t="s">
        <v>255</v>
      </c>
      <c r="M42" s="193">
        <v>27.607461000000001</v>
      </c>
      <c r="N42" s="193">
        <v>36.809947999999999</v>
      </c>
      <c r="O42" s="193">
        <v>9.2024869999999996</v>
      </c>
      <c r="P42" s="193">
        <v>15.644227900000001</v>
      </c>
      <c r="Q42" s="193">
        <f t="shared" si="1"/>
        <v>89.264123900000001</v>
      </c>
      <c r="R42" s="36">
        <v>1750</v>
      </c>
      <c r="S42" s="36">
        <v>32</v>
      </c>
      <c r="T42" s="194" t="s">
        <v>291</v>
      </c>
      <c r="U42" s="195"/>
    </row>
    <row r="43" spans="1:21" s="22" customFormat="1" ht="24.95" customHeight="1">
      <c r="A43" s="190">
        <v>38</v>
      </c>
      <c r="B43" s="164" t="s">
        <v>29</v>
      </c>
      <c r="C43" s="165" t="s">
        <v>19</v>
      </c>
      <c r="D43" s="166">
        <v>108.17634</v>
      </c>
      <c r="E43" s="167">
        <v>1.7649999999999999</v>
      </c>
      <c r="F43" s="163" t="s">
        <v>407</v>
      </c>
      <c r="G43" s="191" t="s">
        <v>253</v>
      </c>
      <c r="H43" s="165" t="s">
        <v>245</v>
      </c>
      <c r="I43" s="169" t="s">
        <v>418</v>
      </c>
      <c r="J43" s="192" t="s">
        <v>404</v>
      </c>
      <c r="K43" s="192" t="s">
        <v>254</v>
      </c>
      <c r="L43" s="192" t="s">
        <v>255</v>
      </c>
      <c r="M43" s="193">
        <v>32.452902000000002</v>
      </c>
      <c r="N43" s="193">
        <v>43.270536</v>
      </c>
      <c r="O43" s="193">
        <v>10.817634</v>
      </c>
      <c r="P43" s="193">
        <v>18.3899778</v>
      </c>
      <c r="Q43" s="193">
        <f t="shared" si="1"/>
        <v>104.9310498</v>
      </c>
      <c r="R43" s="36">
        <v>1486</v>
      </c>
      <c r="S43" s="36">
        <v>32</v>
      </c>
      <c r="T43" s="194" t="s">
        <v>292</v>
      </c>
      <c r="U43" s="195"/>
    </row>
    <row r="44" spans="1:21" s="22" customFormat="1" ht="24.95" customHeight="1">
      <c r="A44" s="190">
        <v>39</v>
      </c>
      <c r="B44" s="164" t="s">
        <v>28</v>
      </c>
      <c r="C44" s="165" t="s">
        <v>19</v>
      </c>
      <c r="D44" s="166">
        <v>68.043559999999999</v>
      </c>
      <c r="E44" s="167">
        <v>1.1000000000000001</v>
      </c>
      <c r="F44" s="163" t="s">
        <v>407</v>
      </c>
      <c r="G44" s="191" t="s">
        <v>253</v>
      </c>
      <c r="H44" s="165" t="s">
        <v>245</v>
      </c>
      <c r="I44" s="169" t="s">
        <v>418</v>
      </c>
      <c r="J44" s="192" t="s">
        <v>404</v>
      </c>
      <c r="K44" s="192" t="s">
        <v>254</v>
      </c>
      <c r="L44" s="192" t="s">
        <v>255</v>
      </c>
      <c r="M44" s="193">
        <v>20.413067999999999</v>
      </c>
      <c r="N44" s="193">
        <v>27.217424000000001</v>
      </c>
      <c r="O44" s="193">
        <v>6.8043560000000003</v>
      </c>
      <c r="P44" s="193">
        <v>11.5674052</v>
      </c>
      <c r="Q44" s="193">
        <f t="shared" si="1"/>
        <v>66.002253199999998</v>
      </c>
      <c r="R44" s="197">
        <v>1966</v>
      </c>
      <c r="S44" s="197">
        <v>33</v>
      </c>
      <c r="T44" s="194" t="s">
        <v>293</v>
      </c>
      <c r="U44" s="195"/>
    </row>
    <row r="45" spans="1:21" s="22" customFormat="1" ht="24.95" customHeight="1">
      <c r="A45" s="190">
        <v>40</v>
      </c>
      <c r="B45" s="164" t="s">
        <v>30</v>
      </c>
      <c r="C45" s="165" t="s">
        <v>19</v>
      </c>
      <c r="D45" s="166">
        <v>46.124470000000002</v>
      </c>
      <c r="E45" s="167">
        <v>0.75</v>
      </c>
      <c r="F45" s="163" t="s">
        <v>407</v>
      </c>
      <c r="G45" s="191" t="s">
        <v>253</v>
      </c>
      <c r="H45" s="165" t="s">
        <v>245</v>
      </c>
      <c r="I45" s="169" t="s">
        <v>418</v>
      </c>
      <c r="J45" s="192" t="s">
        <v>404</v>
      </c>
      <c r="K45" s="192" t="s">
        <v>254</v>
      </c>
      <c r="L45" s="192" t="s">
        <v>255</v>
      </c>
      <c r="M45" s="193">
        <v>13.837341</v>
      </c>
      <c r="N45" s="193">
        <v>18.449788000000002</v>
      </c>
      <c r="O45" s="193">
        <v>4.6124470000000004</v>
      </c>
      <c r="P45" s="193">
        <v>7.8411599000000001</v>
      </c>
      <c r="Q45" s="193">
        <f t="shared" si="1"/>
        <v>44.740735899999997</v>
      </c>
      <c r="R45" s="197">
        <v>1876</v>
      </c>
      <c r="S45" s="197">
        <v>36</v>
      </c>
      <c r="T45" s="194" t="s">
        <v>294</v>
      </c>
      <c r="U45" s="195"/>
    </row>
    <row r="46" spans="1:21" s="33" customFormat="1" ht="24.95" customHeight="1">
      <c r="A46" s="190">
        <v>41</v>
      </c>
      <c r="B46" s="165" t="s">
        <v>31</v>
      </c>
      <c r="C46" s="165" t="s">
        <v>19</v>
      </c>
      <c r="D46" s="166">
        <v>32.410609999999998</v>
      </c>
      <c r="E46" s="167">
        <v>0.88</v>
      </c>
      <c r="F46" s="165" t="s">
        <v>20</v>
      </c>
      <c r="G46" s="191" t="s">
        <v>253</v>
      </c>
      <c r="H46" s="165" t="s">
        <v>245</v>
      </c>
      <c r="I46" s="169" t="s">
        <v>418</v>
      </c>
      <c r="J46" s="192" t="s">
        <v>404</v>
      </c>
      <c r="K46" s="192" t="s">
        <v>254</v>
      </c>
      <c r="L46" s="192" t="s">
        <v>255</v>
      </c>
      <c r="M46" s="193">
        <v>9.7231830000000006</v>
      </c>
      <c r="N46" s="193">
        <v>12.964244000000001</v>
      </c>
      <c r="O46" s="193">
        <v>3.2410610000000002</v>
      </c>
      <c r="P46" s="193">
        <v>5.5098037</v>
      </c>
      <c r="Q46" s="193">
        <f t="shared" si="1"/>
        <v>31.438291700000001</v>
      </c>
      <c r="R46" s="197">
        <v>1866</v>
      </c>
      <c r="S46" s="197">
        <v>50</v>
      </c>
      <c r="T46" s="194" t="s">
        <v>295</v>
      </c>
      <c r="U46" s="195"/>
    </row>
    <row r="47" spans="1:21" s="33" customFormat="1" ht="24.95" customHeight="1">
      <c r="A47" s="190">
        <v>42</v>
      </c>
      <c r="B47" s="164" t="s">
        <v>35</v>
      </c>
      <c r="C47" s="165" t="s">
        <v>19</v>
      </c>
      <c r="D47" s="166">
        <v>107.05889999999999</v>
      </c>
      <c r="E47" s="167">
        <v>1.55</v>
      </c>
      <c r="F47" s="165" t="s">
        <v>20</v>
      </c>
      <c r="G47" s="191" t="s">
        <v>253</v>
      </c>
      <c r="H47" s="165" t="s">
        <v>245</v>
      </c>
      <c r="I47" s="169" t="s">
        <v>418</v>
      </c>
      <c r="J47" s="192" t="s">
        <v>404</v>
      </c>
      <c r="K47" s="192" t="s">
        <v>254</v>
      </c>
      <c r="L47" s="192" t="s">
        <v>255</v>
      </c>
      <c r="M47" s="193">
        <v>32.117669999999997</v>
      </c>
      <c r="N47" s="193">
        <v>42.823560000000001</v>
      </c>
      <c r="O47" s="193">
        <v>10.70589</v>
      </c>
      <c r="P47" s="193">
        <v>18.200012999999998</v>
      </c>
      <c r="Q47" s="193">
        <f t="shared" si="1"/>
        <v>103.847133</v>
      </c>
      <c r="R47" s="197">
        <v>2950</v>
      </c>
      <c r="S47" s="197">
        <v>48</v>
      </c>
      <c r="T47" s="194" t="s">
        <v>296</v>
      </c>
      <c r="U47" s="195"/>
    </row>
    <row r="48" spans="1:21" s="22" customFormat="1" ht="24.95" customHeight="1">
      <c r="A48" s="190">
        <v>43</v>
      </c>
      <c r="B48" s="165" t="s">
        <v>42</v>
      </c>
      <c r="C48" s="165" t="s">
        <v>19</v>
      </c>
      <c r="D48" s="166">
        <v>61.789969999999997</v>
      </c>
      <c r="E48" s="167">
        <v>1.18</v>
      </c>
      <c r="F48" s="163" t="s">
        <v>407</v>
      </c>
      <c r="G48" s="191" t="s">
        <v>253</v>
      </c>
      <c r="H48" s="165" t="s">
        <v>245</v>
      </c>
      <c r="I48" s="169" t="s">
        <v>418</v>
      </c>
      <c r="J48" s="192" t="s">
        <v>404</v>
      </c>
      <c r="K48" s="192" t="s">
        <v>254</v>
      </c>
      <c r="L48" s="192" t="s">
        <v>255</v>
      </c>
      <c r="M48" s="193">
        <v>18.536991</v>
      </c>
      <c r="N48" s="193">
        <v>24.715987999999999</v>
      </c>
      <c r="O48" s="193">
        <v>6.1789969999999999</v>
      </c>
      <c r="P48" s="193">
        <v>10.5042949</v>
      </c>
      <c r="Q48" s="193">
        <f t="shared" si="1"/>
        <v>59.936270899999997</v>
      </c>
      <c r="R48" s="197">
        <v>3165</v>
      </c>
      <c r="S48" s="197">
        <v>34</v>
      </c>
      <c r="T48" s="194" t="s">
        <v>297</v>
      </c>
      <c r="U48" s="195"/>
    </row>
    <row r="49" spans="1:21" s="22" customFormat="1" ht="24.95" customHeight="1">
      <c r="A49" s="190">
        <v>44</v>
      </c>
      <c r="B49" s="165" t="s">
        <v>33</v>
      </c>
      <c r="C49" s="165" t="s">
        <v>19</v>
      </c>
      <c r="D49" s="166">
        <v>29.975909999999999</v>
      </c>
      <c r="E49" s="167">
        <v>0.57699999999999996</v>
      </c>
      <c r="F49" s="163" t="s">
        <v>407</v>
      </c>
      <c r="G49" s="191" t="s">
        <v>253</v>
      </c>
      <c r="H49" s="165" t="s">
        <v>245</v>
      </c>
      <c r="I49" s="169" t="s">
        <v>418</v>
      </c>
      <c r="J49" s="192" t="s">
        <v>404</v>
      </c>
      <c r="K49" s="192" t="s">
        <v>254</v>
      </c>
      <c r="L49" s="192" t="s">
        <v>255</v>
      </c>
      <c r="M49" s="193">
        <v>8.9927729999999997</v>
      </c>
      <c r="N49" s="193">
        <v>11.990364</v>
      </c>
      <c r="O49" s="193">
        <v>2.9975909999999999</v>
      </c>
      <c r="P49" s="193">
        <v>5.0959047000000002</v>
      </c>
      <c r="Q49" s="193">
        <f t="shared" si="1"/>
        <v>29.076632700000001</v>
      </c>
      <c r="R49" s="197">
        <v>1950</v>
      </c>
      <c r="S49" s="197">
        <v>34</v>
      </c>
      <c r="T49" s="194" t="s">
        <v>298</v>
      </c>
      <c r="U49" s="195"/>
    </row>
    <row r="50" spans="1:21" s="22" customFormat="1" ht="24.95" customHeight="1">
      <c r="A50" s="190">
        <v>45</v>
      </c>
      <c r="B50" s="165" t="s">
        <v>65</v>
      </c>
      <c r="C50" s="165" t="s">
        <v>19</v>
      </c>
      <c r="D50" s="166">
        <v>60.733640000000001</v>
      </c>
      <c r="E50" s="167">
        <v>1.133</v>
      </c>
      <c r="F50" s="163" t="s">
        <v>407</v>
      </c>
      <c r="G50" s="191" t="s">
        <v>253</v>
      </c>
      <c r="H50" s="165" t="s">
        <v>245</v>
      </c>
      <c r="I50" s="169" t="s">
        <v>418</v>
      </c>
      <c r="J50" s="192" t="s">
        <v>404</v>
      </c>
      <c r="K50" s="192" t="s">
        <v>254</v>
      </c>
      <c r="L50" s="192" t="s">
        <v>255</v>
      </c>
      <c r="M50" s="193">
        <v>18.220092000000001</v>
      </c>
      <c r="N50" s="193">
        <v>24.293455999999999</v>
      </c>
      <c r="O50" s="193">
        <v>6.0733639999999998</v>
      </c>
      <c r="P50" s="193">
        <v>10.324718799999999</v>
      </c>
      <c r="Q50" s="193">
        <f t="shared" si="1"/>
        <v>58.911630799999998</v>
      </c>
      <c r="R50" s="36">
        <v>1723</v>
      </c>
      <c r="S50" s="36">
        <v>237</v>
      </c>
      <c r="T50" s="194" t="s">
        <v>299</v>
      </c>
      <c r="U50" s="195"/>
    </row>
    <row r="51" spans="1:21" s="22" customFormat="1" ht="24.95" customHeight="1">
      <c r="A51" s="190">
        <v>46</v>
      </c>
      <c r="B51" s="164" t="s">
        <v>68</v>
      </c>
      <c r="C51" s="165" t="s">
        <v>19</v>
      </c>
      <c r="D51" s="166">
        <v>85.781949999999995</v>
      </c>
      <c r="E51" s="167">
        <v>1.19</v>
      </c>
      <c r="F51" s="163" t="s">
        <v>407</v>
      </c>
      <c r="G51" s="191" t="s">
        <v>253</v>
      </c>
      <c r="H51" s="165" t="s">
        <v>245</v>
      </c>
      <c r="I51" s="169" t="s">
        <v>418</v>
      </c>
      <c r="J51" s="192" t="s">
        <v>404</v>
      </c>
      <c r="K51" s="192" t="s">
        <v>254</v>
      </c>
      <c r="L51" s="192" t="s">
        <v>255</v>
      </c>
      <c r="M51" s="193">
        <v>25.734584999999999</v>
      </c>
      <c r="N51" s="193">
        <v>34.312779999999997</v>
      </c>
      <c r="O51" s="193">
        <v>8.5781949999999991</v>
      </c>
      <c r="P51" s="193">
        <v>14.582931500000001</v>
      </c>
      <c r="Q51" s="193">
        <f t="shared" si="1"/>
        <v>83.208491499999994</v>
      </c>
      <c r="R51" s="36">
        <v>1052</v>
      </c>
      <c r="S51" s="36">
        <v>380</v>
      </c>
      <c r="T51" s="194" t="s">
        <v>300</v>
      </c>
      <c r="U51" s="195"/>
    </row>
    <row r="52" spans="1:21" s="22" customFormat="1" ht="24.95" customHeight="1">
      <c r="A52" s="190">
        <v>47</v>
      </c>
      <c r="B52" s="164" t="s">
        <v>70</v>
      </c>
      <c r="C52" s="165" t="s">
        <v>19</v>
      </c>
      <c r="D52" s="166">
        <v>66.332480000000004</v>
      </c>
      <c r="E52" s="167">
        <v>0.96699999999999997</v>
      </c>
      <c r="F52" s="163" t="s">
        <v>407</v>
      </c>
      <c r="G52" s="191" t="s">
        <v>253</v>
      </c>
      <c r="H52" s="165" t="s">
        <v>245</v>
      </c>
      <c r="I52" s="169" t="s">
        <v>418</v>
      </c>
      <c r="J52" s="192" t="s">
        <v>404</v>
      </c>
      <c r="K52" s="192" t="s">
        <v>254</v>
      </c>
      <c r="L52" s="192" t="s">
        <v>255</v>
      </c>
      <c r="M52" s="193">
        <v>19.899743999999998</v>
      </c>
      <c r="N52" s="193">
        <v>26.532992</v>
      </c>
      <c r="O52" s="193">
        <v>6.633248</v>
      </c>
      <c r="P52" s="193">
        <v>11.276521600000001</v>
      </c>
      <c r="Q52" s="193">
        <f t="shared" si="1"/>
        <v>64.342505599999996</v>
      </c>
      <c r="R52" s="36">
        <v>2180</v>
      </c>
      <c r="S52" s="36">
        <v>443</v>
      </c>
      <c r="T52" s="194" t="s">
        <v>301</v>
      </c>
      <c r="U52" s="195"/>
    </row>
    <row r="53" spans="1:21" s="22" customFormat="1" ht="24.95" customHeight="1">
      <c r="A53" s="190">
        <v>48</v>
      </c>
      <c r="B53" s="164" t="s">
        <v>79</v>
      </c>
      <c r="C53" s="165" t="s">
        <v>19</v>
      </c>
      <c r="D53" s="166">
        <v>40.387889999999999</v>
      </c>
      <c r="E53" s="179">
        <v>0.5978</v>
      </c>
      <c r="F53" s="163" t="s">
        <v>407</v>
      </c>
      <c r="G53" s="191" t="s">
        <v>253</v>
      </c>
      <c r="H53" s="165" t="s">
        <v>245</v>
      </c>
      <c r="I53" s="169" t="s">
        <v>417</v>
      </c>
      <c r="J53" s="192" t="s">
        <v>404</v>
      </c>
      <c r="K53" s="192" t="s">
        <v>254</v>
      </c>
      <c r="L53" s="192" t="s">
        <v>255</v>
      </c>
      <c r="M53" s="193">
        <v>12.116367</v>
      </c>
      <c r="N53" s="193">
        <v>16.155156000000002</v>
      </c>
      <c r="O53" s="193">
        <v>4.0387890000000004</v>
      </c>
      <c r="P53" s="193">
        <v>6.8659413000000002</v>
      </c>
      <c r="Q53" s="193">
        <f t="shared" si="1"/>
        <v>39.176253299999999</v>
      </c>
      <c r="R53" s="36">
        <v>1366</v>
      </c>
      <c r="S53" s="36">
        <v>523</v>
      </c>
      <c r="T53" s="194" t="s">
        <v>302</v>
      </c>
      <c r="U53" s="195"/>
    </row>
    <row r="54" spans="1:21" s="22" customFormat="1" ht="24.95" customHeight="1">
      <c r="A54" s="190">
        <v>49</v>
      </c>
      <c r="B54" s="164" t="s">
        <v>80</v>
      </c>
      <c r="C54" s="165" t="s">
        <v>19</v>
      </c>
      <c r="D54" s="166">
        <v>171.70455000000001</v>
      </c>
      <c r="E54" s="167">
        <v>2.5649999999999999</v>
      </c>
      <c r="F54" s="165" t="s">
        <v>20</v>
      </c>
      <c r="G54" s="191" t="s">
        <v>253</v>
      </c>
      <c r="H54" s="165" t="s">
        <v>245</v>
      </c>
      <c r="I54" s="169" t="s">
        <v>417</v>
      </c>
      <c r="J54" s="192" t="s">
        <v>404</v>
      </c>
      <c r="K54" s="192" t="s">
        <v>254</v>
      </c>
      <c r="L54" s="192" t="s">
        <v>255</v>
      </c>
      <c r="M54" s="193">
        <v>51.511364999999998</v>
      </c>
      <c r="N54" s="193">
        <v>68.681820000000002</v>
      </c>
      <c r="O54" s="193">
        <v>17.170455</v>
      </c>
      <c r="P54" s="193">
        <v>29.189773500000001</v>
      </c>
      <c r="Q54" s="193">
        <f t="shared" si="1"/>
        <v>166.5534135</v>
      </c>
      <c r="R54" s="36">
        <v>1366</v>
      </c>
      <c r="S54" s="36">
        <v>523</v>
      </c>
      <c r="T54" s="194" t="s">
        <v>302</v>
      </c>
      <c r="U54" s="195"/>
    </row>
    <row r="55" spans="1:21" s="22" customFormat="1" ht="24.95" customHeight="1">
      <c r="A55" s="190">
        <v>50</v>
      </c>
      <c r="B55" s="164" t="s">
        <v>82</v>
      </c>
      <c r="C55" s="165" t="s">
        <v>19</v>
      </c>
      <c r="D55" s="166">
        <v>32.634680000000003</v>
      </c>
      <c r="E55" s="167">
        <v>0.48599999999999999</v>
      </c>
      <c r="F55" s="163" t="s">
        <v>407</v>
      </c>
      <c r="G55" s="191" t="s">
        <v>253</v>
      </c>
      <c r="H55" s="165" t="s">
        <v>245</v>
      </c>
      <c r="I55" s="169" t="s">
        <v>417</v>
      </c>
      <c r="J55" s="192" t="s">
        <v>404</v>
      </c>
      <c r="K55" s="192" t="s">
        <v>254</v>
      </c>
      <c r="L55" s="192" t="s">
        <v>255</v>
      </c>
      <c r="M55" s="193">
        <v>9.7904040000000006</v>
      </c>
      <c r="N55" s="193">
        <v>13.053872</v>
      </c>
      <c r="O55" s="193">
        <v>3.263468</v>
      </c>
      <c r="P55" s="193">
        <v>5.5478956000000004</v>
      </c>
      <c r="Q55" s="193">
        <f t="shared" si="1"/>
        <v>31.655639600000001</v>
      </c>
      <c r="R55" s="174">
        <v>1000</v>
      </c>
      <c r="S55" s="36">
        <v>391</v>
      </c>
      <c r="T55" s="194" t="s">
        <v>293</v>
      </c>
      <c r="U55" s="195"/>
    </row>
    <row r="56" spans="1:21" s="22" customFormat="1" ht="24.95" customHeight="1">
      <c r="A56" s="190">
        <v>51</v>
      </c>
      <c r="B56" s="165" t="s">
        <v>97</v>
      </c>
      <c r="C56" s="165" t="s">
        <v>19</v>
      </c>
      <c r="D56" s="166">
        <v>40.393709999999999</v>
      </c>
      <c r="E56" s="167">
        <v>0.61599999999999999</v>
      </c>
      <c r="F56" s="163" t="s">
        <v>407</v>
      </c>
      <c r="G56" s="191" t="s">
        <v>253</v>
      </c>
      <c r="H56" s="165" t="s">
        <v>245</v>
      </c>
      <c r="I56" s="169" t="s">
        <v>417</v>
      </c>
      <c r="J56" s="192" t="s">
        <v>404</v>
      </c>
      <c r="K56" s="192" t="s">
        <v>254</v>
      </c>
      <c r="L56" s="192" t="s">
        <v>255</v>
      </c>
      <c r="M56" s="193">
        <v>12.118112999999999</v>
      </c>
      <c r="N56" s="193">
        <v>16.157484</v>
      </c>
      <c r="O56" s="193">
        <v>4.039371</v>
      </c>
      <c r="P56" s="193">
        <v>6.8669307000000002</v>
      </c>
      <c r="Q56" s="193">
        <f t="shared" si="1"/>
        <v>39.181898699999998</v>
      </c>
      <c r="R56" s="197">
        <v>1212</v>
      </c>
      <c r="S56" s="197">
        <v>157</v>
      </c>
      <c r="T56" s="194" t="s">
        <v>303</v>
      </c>
      <c r="U56" s="195"/>
    </row>
    <row r="57" spans="1:21" s="22" customFormat="1" ht="24.95" customHeight="1">
      <c r="A57" s="190">
        <v>52</v>
      </c>
      <c r="B57" s="165" t="s">
        <v>100</v>
      </c>
      <c r="C57" s="165" t="s">
        <v>19</v>
      </c>
      <c r="D57" s="166">
        <v>44.186410000000002</v>
      </c>
      <c r="E57" s="167">
        <v>0.7</v>
      </c>
      <c r="F57" s="163" t="s">
        <v>407</v>
      </c>
      <c r="G57" s="191" t="s">
        <v>253</v>
      </c>
      <c r="H57" s="165" t="s">
        <v>245</v>
      </c>
      <c r="I57" s="169" t="s">
        <v>417</v>
      </c>
      <c r="J57" s="192" t="s">
        <v>404</v>
      </c>
      <c r="K57" s="192" t="s">
        <v>254</v>
      </c>
      <c r="L57" s="192" t="s">
        <v>255</v>
      </c>
      <c r="M57" s="193">
        <v>13.255922999999999</v>
      </c>
      <c r="N57" s="193">
        <v>17.674564</v>
      </c>
      <c r="O57" s="193">
        <v>4.418641</v>
      </c>
      <c r="P57" s="193">
        <v>7.5116896999999998</v>
      </c>
      <c r="Q57" s="193">
        <f t="shared" si="1"/>
        <v>42.860817699999998</v>
      </c>
      <c r="R57" s="197">
        <v>1614</v>
      </c>
      <c r="S57" s="197">
        <v>442</v>
      </c>
      <c r="T57" s="194" t="s">
        <v>304</v>
      </c>
      <c r="U57" s="195"/>
    </row>
    <row r="58" spans="1:21" s="22" customFormat="1" ht="24.95" customHeight="1">
      <c r="A58" s="190">
        <v>53</v>
      </c>
      <c r="B58" s="165" t="s">
        <v>101</v>
      </c>
      <c r="C58" s="165" t="s">
        <v>19</v>
      </c>
      <c r="D58" s="166">
        <v>55.672179999999997</v>
      </c>
      <c r="E58" s="167">
        <v>0.93899999999999995</v>
      </c>
      <c r="F58" s="163" t="s">
        <v>407</v>
      </c>
      <c r="G58" s="191" t="s">
        <v>253</v>
      </c>
      <c r="H58" s="165" t="s">
        <v>245</v>
      </c>
      <c r="I58" s="169" t="s">
        <v>417</v>
      </c>
      <c r="J58" s="192" t="s">
        <v>404</v>
      </c>
      <c r="K58" s="192" t="s">
        <v>254</v>
      </c>
      <c r="L58" s="192" t="s">
        <v>255</v>
      </c>
      <c r="M58" s="193">
        <v>16.701654000000001</v>
      </c>
      <c r="N58" s="193">
        <v>22.268872000000002</v>
      </c>
      <c r="O58" s="193">
        <v>5.5672180000000004</v>
      </c>
      <c r="P58" s="193">
        <v>9.4642706000000008</v>
      </c>
      <c r="Q58" s="193">
        <f t="shared" si="1"/>
        <v>54.002014600000003</v>
      </c>
      <c r="R58" s="174">
        <v>1843</v>
      </c>
      <c r="S58" s="174">
        <v>250</v>
      </c>
      <c r="T58" s="194" t="s">
        <v>305</v>
      </c>
      <c r="U58" s="195"/>
    </row>
    <row r="59" spans="1:21" s="22" customFormat="1" ht="24.95" customHeight="1">
      <c r="A59" s="190">
        <v>54</v>
      </c>
      <c r="B59" s="165" t="s">
        <v>106</v>
      </c>
      <c r="C59" s="165" t="s">
        <v>19</v>
      </c>
      <c r="D59" s="166">
        <v>29.19312</v>
      </c>
      <c r="E59" s="167">
        <v>0.5</v>
      </c>
      <c r="F59" s="163" t="s">
        <v>407</v>
      </c>
      <c r="G59" s="191" t="s">
        <v>253</v>
      </c>
      <c r="H59" s="165" t="s">
        <v>245</v>
      </c>
      <c r="I59" s="169" t="s">
        <v>418</v>
      </c>
      <c r="J59" s="192" t="s">
        <v>404</v>
      </c>
      <c r="K59" s="192" t="s">
        <v>254</v>
      </c>
      <c r="L59" s="192" t="s">
        <v>255</v>
      </c>
      <c r="M59" s="193">
        <v>8.7579360000000008</v>
      </c>
      <c r="N59" s="193">
        <v>11.677248000000001</v>
      </c>
      <c r="O59" s="193">
        <v>2.9193120000000001</v>
      </c>
      <c r="P59" s="193">
        <v>4.9628303999999996</v>
      </c>
      <c r="Q59" s="193">
        <f t="shared" si="1"/>
        <v>28.317326399999999</v>
      </c>
      <c r="R59" s="173">
        <v>1357</v>
      </c>
      <c r="S59" s="174">
        <v>28</v>
      </c>
      <c r="T59" s="194" t="s">
        <v>306</v>
      </c>
      <c r="U59" s="195"/>
    </row>
    <row r="60" spans="1:21" s="22" customFormat="1" ht="24.95" customHeight="1">
      <c r="A60" s="190">
        <v>55</v>
      </c>
      <c r="B60" s="165" t="s">
        <v>107</v>
      </c>
      <c r="C60" s="165" t="s">
        <v>19</v>
      </c>
      <c r="D60" s="166">
        <v>90.810429999999997</v>
      </c>
      <c r="E60" s="167">
        <v>1.35</v>
      </c>
      <c r="F60" s="165" t="s">
        <v>20</v>
      </c>
      <c r="G60" s="191" t="s">
        <v>253</v>
      </c>
      <c r="H60" s="165" t="s">
        <v>245</v>
      </c>
      <c r="I60" s="169" t="s">
        <v>418</v>
      </c>
      <c r="J60" s="192" t="s">
        <v>404</v>
      </c>
      <c r="K60" s="192" t="s">
        <v>254</v>
      </c>
      <c r="L60" s="192" t="s">
        <v>255</v>
      </c>
      <c r="M60" s="193">
        <v>27.243129</v>
      </c>
      <c r="N60" s="193">
        <v>36.324171999999997</v>
      </c>
      <c r="O60" s="193">
        <v>9.0810429999999993</v>
      </c>
      <c r="P60" s="193">
        <v>15.437773099999999</v>
      </c>
      <c r="Q60" s="193">
        <f t="shared" si="1"/>
        <v>88.086117099999996</v>
      </c>
      <c r="R60" s="173">
        <v>2067</v>
      </c>
      <c r="S60" s="174">
        <v>35</v>
      </c>
      <c r="T60" s="194" t="s">
        <v>307</v>
      </c>
      <c r="U60" s="195"/>
    </row>
    <row r="61" spans="1:21" s="22" customFormat="1" ht="24.95" customHeight="1">
      <c r="A61" s="190">
        <v>56</v>
      </c>
      <c r="B61" s="165" t="s">
        <v>109</v>
      </c>
      <c r="C61" s="165" t="s">
        <v>19</v>
      </c>
      <c r="D61" s="166">
        <v>50.459400000000002</v>
      </c>
      <c r="E61" s="167">
        <v>0.92500000000000004</v>
      </c>
      <c r="F61" s="163" t="s">
        <v>407</v>
      </c>
      <c r="G61" s="191" t="s">
        <v>253</v>
      </c>
      <c r="H61" s="165" t="s">
        <v>245</v>
      </c>
      <c r="I61" s="169" t="s">
        <v>418</v>
      </c>
      <c r="J61" s="192" t="s">
        <v>404</v>
      </c>
      <c r="K61" s="192" t="s">
        <v>254</v>
      </c>
      <c r="L61" s="192" t="s">
        <v>255</v>
      </c>
      <c r="M61" s="193">
        <v>15.13782</v>
      </c>
      <c r="N61" s="193">
        <v>20.183759999999999</v>
      </c>
      <c r="O61" s="193">
        <v>5.0459399999999999</v>
      </c>
      <c r="P61" s="193">
        <v>8.5780980000000007</v>
      </c>
      <c r="Q61" s="193">
        <f t="shared" si="1"/>
        <v>48.945618000000003</v>
      </c>
      <c r="R61" s="173">
        <v>1581</v>
      </c>
      <c r="S61" s="174">
        <v>27</v>
      </c>
      <c r="T61" s="194" t="s">
        <v>308</v>
      </c>
      <c r="U61" s="195"/>
    </row>
    <row r="62" spans="1:21" s="22" customFormat="1" ht="24.95" customHeight="1">
      <c r="A62" s="190">
        <v>57</v>
      </c>
      <c r="B62" s="165" t="s">
        <v>110</v>
      </c>
      <c r="C62" s="165" t="s">
        <v>19</v>
      </c>
      <c r="D62" s="166">
        <v>27.876830000000002</v>
      </c>
      <c r="E62" s="167">
        <v>0.54</v>
      </c>
      <c r="F62" s="163" t="s">
        <v>407</v>
      </c>
      <c r="G62" s="191" t="s">
        <v>253</v>
      </c>
      <c r="H62" s="165" t="s">
        <v>245</v>
      </c>
      <c r="I62" s="169" t="s">
        <v>418</v>
      </c>
      <c r="J62" s="192" t="s">
        <v>404</v>
      </c>
      <c r="K62" s="192" t="s">
        <v>254</v>
      </c>
      <c r="L62" s="192" t="s">
        <v>255</v>
      </c>
      <c r="M62" s="193">
        <v>8.3630490000000002</v>
      </c>
      <c r="N62" s="193">
        <v>11.150732</v>
      </c>
      <c r="O62" s="193">
        <v>2.7876829999999999</v>
      </c>
      <c r="P62" s="193">
        <v>4.7390610999999998</v>
      </c>
      <c r="Q62" s="193">
        <f t="shared" si="1"/>
        <v>27.0405251</v>
      </c>
      <c r="R62" s="173">
        <v>779</v>
      </c>
      <c r="S62" s="174">
        <v>46</v>
      </c>
      <c r="T62" s="194" t="s">
        <v>309</v>
      </c>
      <c r="U62" s="195"/>
    </row>
    <row r="63" spans="1:21" s="22" customFormat="1" ht="24.95" customHeight="1">
      <c r="A63" s="190">
        <v>58</v>
      </c>
      <c r="B63" s="165" t="s">
        <v>113</v>
      </c>
      <c r="C63" s="165" t="s">
        <v>19</v>
      </c>
      <c r="D63" s="166">
        <v>92.042330000000007</v>
      </c>
      <c r="E63" s="167">
        <v>1.623</v>
      </c>
      <c r="F63" s="165" t="s">
        <v>20</v>
      </c>
      <c r="G63" s="191" t="s">
        <v>253</v>
      </c>
      <c r="H63" s="165" t="s">
        <v>245</v>
      </c>
      <c r="I63" s="169" t="s">
        <v>418</v>
      </c>
      <c r="J63" s="192" t="s">
        <v>404</v>
      </c>
      <c r="K63" s="192" t="s">
        <v>254</v>
      </c>
      <c r="L63" s="192" t="s">
        <v>255</v>
      </c>
      <c r="M63" s="193">
        <v>27.612698999999999</v>
      </c>
      <c r="N63" s="193">
        <v>36.816932000000001</v>
      </c>
      <c r="O63" s="193">
        <v>9.2042330000000003</v>
      </c>
      <c r="P63" s="193">
        <v>15.6471961</v>
      </c>
      <c r="Q63" s="193">
        <f t="shared" si="1"/>
        <v>89.281060100000005</v>
      </c>
      <c r="R63" s="174">
        <v>1813</v>
      </c>
      <c r="S63" s="174">
        <v>395</v>
      </c>
      <c r="T63" s="194" t="s">
        <v>310</v>
      </c>
      <c r="U63" s="195"/>
    </row>
    <row r="64" spans="1:21" s="22" customFormat="1" ht="24.95" customHeight="1">
      <c r="A64" s="190">
        <v>59</v>
      </c>
      <c r="B64" s="165" t="s">
        <v>116</v>
      </c>
      <c r="C64" s="165" t="s">
        <v>19</v>
      </c>
      <c r="D64" s="166">
        <v>60.319710000000001</v>
      </c>
      <c r="E64" s="167">
        <v>0.9</v>
      </c>
      <c r="F64" s="163" t="s">
        <v>407</v>
      </c>
      <c r="G64" s="191" t="s">
        <v>253</v>
      </c>
      <c r="H64" s="165" t="s">
        <v>245</v>
      </c>
      <c r="I64" s="169" t="s">
        <v>418</v>
      </c>
      <c r="J64" s="192" t="s">
        <v>404</v>
      </c>
      <c r="K64" s="192" t="s">
        <v>254</v>
      </c>
      <c r="L64" s="192" t="s">
        <v>255</v>
      </c>
      <c r="M64" s="193">
        <v>17.730339000000001</v>
      </c>
      <c r="N64" s="193">
        <v>23.640452</v>
      </c>
      <c r="O64" s="193">
        <v>5.9101129999999999</v>
      </c>
      <c r="P64" s="193">
        <v>11.2292147</v>
      </c>
      <c r="Q64" s="193">
        <f t="shared" si="1"/>
        <v>58.5101187</v>
      </c>
      <c r="R64" s="174">
        <v>891</v>
      </c>
      <c r="S64" s="173">
        <v>27</v>
      </c>
      <c r="T64" s="194" t="s">
        <v>311</v>
      </c>
      <c r="U64" s="195"/>
    </row>
    <row r="65" spans="1:21" s="22" customFormat="1" ht="24.95" customHeight="1">
      <c r="A65" s="190">
        <v>60</v>
      </c>
      <c r="B65" s="165" t="s">
        <v>118</v>
      </c>
      <c r="C65" s="165" t="s">
        <v>19</v>
      </c>
      <c r="D65" s="166">
        <v>19.948049999999999</v>
      </c>
      <c r="E65" s="167">
        <v>0.31</v>
      </c>
      <c r="F65" s="163" t="s">
        <v>407</v>
      </c>
      <c r="G65" s="191" t="s">
        <v>253</v>
      </c>
      <c r="H65" s="165" t="s">
        <v>245</v>
      </c>
      <c r="I65" s="169" t="s">
        <v>418</v>
      </c>
      <c r="J65" s="192" t="s">
        <v>404</v>
      </c>
      <c r="K65" s="192" t="s">
        <v>254</v>
      </c>
      <c r="L65" s="192" t="s">
        <v>255</v>
      </c>
      <c r="M65" s="193">
        <v>5.9844150000000003</v>
      </c>
      <c r="N65" s="193">
        <v>7.9792199999999998</v>
      </c>
      <c r="O65" s="193">
        <v>1.9948049999999999</v>
      </c>
      <c r="P65" s="193">
        <v>3.3911685</v>
      </c>
      <c r="Q65" s="193">
        <f t="shared" si="1"/>
        <v>19.349608499999999</v>
      </c>
      <c r="R65" s="174">
        <v>1027</v>
      </c>
      <c r="S65" s="174">
        <v>165</v>
      </c>
      <c r="T65" s="194" t="s">
        <v>312</v>
      </c>
      <c r="U65" s="195"/>
    </row>
    <row r="66" spans="1:21" s="22" customFormat="1" ht="24.95" customHeight="1">
      <c r="A66" s="190">
        <v>61</v>
      </c>
      <c r="B66" s="165" t="s">
        <v>120</v>
      </c>
      <c r="C66" s="165" t="s">
        <v>19</v>
      </c>
      <c r="D66" s="166">
        <v>30.092310000000001</v>
      </c>
      <c r="E66" s="167">
        <v>0.51</v>
      </c>
      <c r="F66" s="163" t="s">
        <v>407</v>
      </c>
      <c r="G66" s="191" t="s">
        <v>253</v>
      </c>
      <c r="H66" s="165" t="s">
        <v>245</v>
      </c>
      <c r="I66" s="169" t="s">
        <v>418</v>
      </c>
      <c r="J66" s="192" t="s">
        <v>404</v>
      </c>
      <c r="K66" s="192" t="s">
        <v>254</v>
      </c>
      <c r="L66" s="192" t="s">
        <v>255</v>
      </c>
      <c r="M66" s="193">
        <v>9.0276929999999993</v>
      </c>
      <c r="N66" s="193">
        <v>12.036924000000001</v>
      </c>
      <c r="O66" s="193">
        <v>3.0092310000000002</v>
      </c>
      <c r="P66" s="193">
        <v>5.1156927000000003</v>
      </c>
      <c r="Q66" s="193">
        <f t="shared" si="1"/>
        <v>29.189540699999998</v>
      </c>
      <c r="R66" s="174">
        <v>885</v>
      </c>
      <c r="S66" s="174">
        <v>14</v>
      </c>
      <c r="T66" s="194" t="s">
        <v>313</v>
      </c>
      <c r="U66" s="195"/>
    </row>
    <row r="67" spans="1:21" s="22" customFormat="1" ht="24.95" customHeight="1">
      <c r="A67" s="190">
        <v>62</v>
      </c>
      <c r="B67" s="165" t="s">
        <v>121</v>
      </c>
      <c r="C67" s="165" t="s">
        <v>19</v>
      </c>
      <c r="D67" s="166">
        <v>59.074939999999998</v>
      </c>
      <c r="E67" s="167">
        <v>1</v>
      </c>
      <c r="F67" s="163" t="s">
        <v>407</v>
      </c>
      <c r="G67" s="191" t="s">
        <v>253</v>
      </c>
      <c r="H67" s="165" t="s">
        <v>245</v>
      </c>
      <c r="I67" s="169" t="s">
        <v>418</v>
      </c>
      <c r="J67" s="192" t="s">
        <v>404</v>
      </c>
      <c r="K67" s="192" t="s">
        <v>254</v>
      </c>
      <c r="L67" s="192" t="s">
        <v>255</v>
      </c>
      <c r="M67" s="193">
        <v>17.722481999999999</v>
      </c>
      <c r="N67" s="193">
        <v>23.629975999999999</v>
      </c>
      <c r="O67" s="193">
        <v>5.9074939999999998</v>
      </c>
      <c r="P67" s="193">
        <v>10.0427398</v>
      </c>
      <c r="Q67" s="193">
        <f t="shared" si="1"/>
        <v>57.302691799999998</v>
      </c>
      <c r="R67" s="173">
        <v>1166</v>
      </c>
      <c r="S67" s="174">
        <v>29</v>
      </c>
      <c r="T67" s="194" t="s">
        <v>314</v>
      </c>
      <c r="U67" s="195"/>
    </row>
    <row r="68" spans="1:21" s="22" customFormat="1" ht="24.95" customHeight="1">
      <c r="A68" s="190">
        <v>63</v>
      </c>
      <c r="B68" s="165" t="s">
        <v>126</v>
      </c>
      <c r="C68" s="165" t="s">
        <v>19</v>
      </c>
      <c r="D68" s="166">
        <v>114.5119</v>
      </c>
      <c r="E68" s="167">
        <v>1.7</v>
      </c>
      <c r="F68" s="165" t="s">
        <v>20</v>
      </c>
      <c r="G68" s="191" t="s">
        <v>253</v>
      </c>
      <c r="H68" s="165" t="s">
        <v>245</v>
      </c>
      <c r="I68" s="169" t="s">
        <v>418</v>
      </c>
      <c r="J68" s="192" t="s">
        <v>404</v>
      </c>
      <c r="K68" s="192" t="s">
        <v>254</v>
      </c>
      <c r="L68" s="192" t="s">
        <v>255</v>
      </c>
      <c r="M68" s="193">
        <v>34.353569999999998</v>
      </c>
      <c r="N68" s="193">
        <v>45.804760000000002</v>
      </c>
      <c r="O68" s="193">
        <v>11.45119</v>
      </c>
      <c r="P68" s="193">
        <v>19.467023000000001</v>
      </c>
      <c r="Q68" s="193">
        <f t="shared" si="1"/>
        <v>111.076543</v>
      </c>
      <c r="R68" s="197">
        <v>987</v>
      </c>
      <c r="S68" s="174">
        <v>63</v>
      </c>
      <c r="T68" s="194" t="s">
        <v>315</v>
      </c>
      <c r="U68" s="195"/>
    </row>
    <row r="69" spans="1:21" s="22" customFormat="1" ht="24.95" customHeight="1">
      <c r="A69" s="190">
        <v>64</v>
      </c>
      <c r="B69" s="165" t="s">
        <v>130</v>
      </c>
      <c r="C69" s="165" t="s">
        <v>19</v>
      </c>
      <c r="D69" s="166">
        <v>41.525700000000001</v>
      </c>
      <c r="E69" s="167">
        <v>0.69199999999999995</v>
      </c>
      <c r="F69" s="163" t="s">
        <v>407</v>
      </c>
      <c r="G69" s="191" t="s">
        <v>253</v>
      </c>
      <c r="H69" s="165" t="s">
        <v>245</v>
      </c>
      <c r="I69" s="169" t="s">
        <v>418</v>
      </c>
      <c r="J69" s="192" t="s">
        <v>404</v>
      </c>
      <c r="K69" s="192" t="s">
        <v>254</v>
      </c>
      <c r="L69" s="192" t="s">
        <v>255</v>
      </c>
      <c r="M69" s="193">
        <v>12.457710000000001</v>
      </c>
      <c r="N69" s="193">
        <v>16.610279999999999</v>
      </c>
      <c r="O69" s="193">
        <v>4.1525699999999999</v>
      </c>
      <c r="P69" s="193">
        <v>7.0593690000000002</v>
      </c>
      <c r="Q69" s="193">
        <f t="shared" si="1"/>
        <v>40.279929000000003</v>
      </c>
      <c r="R69" s="197">
        <v>997</v>
      </c>
      <c r="S69" s="174">
        <v>21</v>
      </c>
      <c r="T69" s="194" t="s">
        <v>283</v>
      </c>
      <c r="U69" s="195"/>
    </row>
    <row r="70" spans="1:21" s="22" customFormat="1" ht="24.95" customHeight="1">
      <c r="A70" s="190">
        <v>65</v>
      </c>
      <c r="B70" s="199" t="s">
        <v>146</v>
      </c>
      <c r="C70" s="199" t="s">
        <v>19</v>
      </c>
      <c r="D70" s="166">
        <v>138.49683670103099</v>
      </c>
      <c r="E70" s="167">
        <v>2.0099999999999998</v>
      </c>
      <c r="F70" s="163" t="s">
        <v>407</v>
      </c>
      <c r="G70" s="191" t="s">
        <v>253</v>
      </c>
      <c r="H70" s="165" t="s">
        <v>245</v>
      </c>
      <c r="I70" s="169" t="s">
        <v>417</v>
      </c>
      <c r="J70" s="192" t="s">
        <v>404</v>
      </c>
      <c r="K70" s="192" t="s">
        <v>254</v>
      </c>
      <c r="L70" s="192" t="s">
        <v>255</v>
      </c>
      <c r="M70" s="193">
        <v>35.363484</v>
      </c>
      <c r="N70" s="193">
        <v>67.151312000000004</v>
      </c>
      <c r="O70" s="193">
        <v>11.787827999999999</v>
      </c>
      <c r="P70" s="193">
        <v>20.039307600000001</v>
      </c>
      <c r="Q70" s="193">
        <f t="shared" si="1"/>
        <v>134.34193160000001</v>
      </c>
      <c r="R70" s="173">
        <v>1756</v>
      </c>
      <c r="S70" s="174">
        <v>17</v>
      </c>
      <c r="T70" s="194" t="s">
        <v>316</v>
      </c>
      <c r="U70" s="195"/>
    </row>
    <row r="71" spans="1:21" s="22" customFormat="1" ht="24.95" customHeight="1">
      <c r="A71" s="190">
        <v>66</v>
      </c>
      <c r="B71" s="165" t="s">
        <v>153</v>
      </c>
      <c r="C71" s="165" t="s">
        <v>19</v>
      </c>
      <c r="D71" s="166">
        <v>101.88104</v>
      </c>
      <c r="E71" s="167">
        <v>2.161</v>
      </c>
      <c r="F71" s="165" t="s">
        <v>20</v>
      </c>
      <c r="G71" s="191" t="s">
        <v>253</v>
      </c>
      <c r="H71" s="165" t="s">
        <v>245</v>
      </c>
      <c r="I71" s="169" t="s">
        <v>417</v>
      </c>
      <c r="J71" s="192" t="s">
        <v>404</v>
      </c>
      <c r="K71" s="192" t="s">
        <v>254</v>
      </c>
      <c r="L71" s="192" t="s">
        <v>255</v>
      </c>
      <c r="M71" s="193">
        <v>30.564312000000001</v>
      </c>
      <c r="N71" s="193">
        <v>40.752415999999997</v>
      </c>
      <c r="O71" s="193">
        <v>10.188103999999999</v>
      </c>
      <c r="P71" s="193">
        <v>17.3197768</v>
      </c>
      <c r="Q71" s="193">
        <f t="shared" ref="Q71:Q116" si="2">M71+N71+O71+P71</f>
        <v>98.824608799999993</v>
      </c>
      <c r="R71" s="173">
        <v>2720</v>
      </c>
      <c r="S71" s="174">
        <v>33</v>
      </c>
      <c r="T71" s="194" t="s">
        <v>317</v>
      </c>
      <c r="U71" s="195"/>
    </row>
    <row r="72" spans="1:21" s="22" customFormat="1" ht="24.95" customHeight="1">
      <c r="A72" s="190">
        <v>67</v>
      </c>
      <c r="B72" s="165" t="s">
        <v>152</v>
      </c>
      <c r="C72" s="165" t="s">
        <v>19</v>
      </c>
      <c r="D72" s="166">
        <v>18.220479999999998</v>
      </c>
      <c r="E72" s="167">
        <v>0.41099999999999998</v>
      </c>
      <c r="F72" s="165" t="s">
        <v>20</v>
      </c>
      <c r="G72" s="191" t="s">
        <v>253</v>
      </c>
      <c r="H72" s="165" t="s">
        <v>245</v>
      </c>
      <c r="I72" s="169" t="s">
        <v>417</v>
      </c>
      <c r="J72" s="192" t="s">
        <v>404</v>
      </c>
      <c r="K72" s="192" t="s">
        <v>254</v>
      </c>
      <c r="L72" s="192" t="s">
        <v>255</v>
      </c>
      <c r="M72" s="193">
        <v>5.4661439999999999</v>
      </c>
      <c r="N72" s="193">
        <v>7.2881919999999996</v>
      </c>
      <c r="O72" s="193">
        <v>1.8220479999999999</v>
      </c>
      <c r="P72" s="193">
        <v>3.0974816000000001</v>
      </c>
      <c r="Q72" s="193">
        <f t="shared" si="2"/>
        <v>17.673865599999999</v>
      </c>
      <c r="R72" s="173">
        <v>1142</v>
      </c>
      <c r="S72" s="174">
        <v>301</v>
      </c>
      <c r="T72" s="194" t="s">
        <v>318</v>
      </c>
      <c r="U72" s="195"/>
    </row>
    <row r="73" spans="1:21" s="22" customFormat="1" ht="24.95" customHeight="1">
      <c r="A73" s="190">
        <v>68</v>
      </c>
      <c r="B73" s="199" t="s">
        <v>145</v>
      </c>
      <c r="C73" s="199" t="s">
        <v>19</v>
      </c>
      <c r="D73" s="166">
        <v>49.12274</v>
      </c>
      <c r="E73" s="167">
        <v>0.73199999999999998</v>
      </c>
      <c r="F73" s="163" t="s">
        <v>407</v>
      </c>
      <c r="G73" s="191" t="s">
        <v>253</v>
      </c>
      <c r="H73" s="165" t="s">
        <v>245</v>
      </c>
      <c r="I73" s="169" t="s">
        <v>417</v>
      </c>
      <c r="J73" s="192" t="s">
        <v>404</v>
      </c>
      <c r="K73" s="192" t="s">
        <v>254</v>
      </c>
      <c r="L73" s="192" t="s">
        <v>255</v>
      </c>
      <c r="M73" s="193">
        <v>14.736822</v>
      </c>
      <c r="N73" s="193">
        <v>19.649096</v>
      </c>
      <c r="O73" s="193">
        <v>4.912274</v>
      </c>
      <c r="P73" s="193">
        <v>8.3508657999999993</v>
      </c>
      <c r="Q73" s="193">
        <f t="shared" si="2"/>
        <v>47.649057800000001</v>
      </c>
      <c r="R73" s="173">
        <v>1922</v>
      </c>
      <c r="S73" s="174">
        <v>39</v>
      </c>
      <c r="T73" s="194" t="s">
        <v>319</v>
      </c>
      <c r="U73" s="195"/>
    </row>
    <row r="74" spans="1:21" s="22" customFormat="1" ht="24.95" customHeight="1">
      <c r="A74" s="190">
        <v>69</v>
      </c>
      <c r="B74" s="165" t="s">
        <v>150</v>
      </c>
      <c r="C74" s="165" t="s">
        <v>19</v>
      </c>
      <c r="D74" s="166">
        <v>29.45017</v>
      </c>
      <c r="E74" s="167">
        <v>0.48249999999999998</v>
      </c>
      <c r="F74" s="163" t="s">
        <v>407</v>
      </c>
      <c r="G74" s="191" t="s">
        <v>253</v>
      </c>
      <c r="H74" s="165" t="s">
        <v>245</v>
      </c>
      <c r="I74" s="169" t="s">
        <v>417</v>
      </c>
      <c r="J74" s="192" t="s">
        <v>404</v>
      </c>
      <c r="K74" s="192" t="s">
        <v>254</v>
      </c>
      <c r="L74" s="192" t="s">
        <v>255</v>
      </c>
      <c r="M74" s="193">
        <v>8.835051</v>
      </c>
      <c r="N74" s="193">
        <v>11.780068</v>
      </c>
      <c r="O74" s="193">
        <v>2.945017</v>
      </c>
      <c r="P74" s="193">
        <v>5.0065289000000002</v>
      </c>
      <c r="Q74" s="193">
        <f t="shared" si="2"/>
        <v>28.566664899999999</v>
      </c>
      <c r="R74" s="173">
        <v>913</v>
      </c>
      <c r="S74" s="174">
        <v>22</v>
      </c>
      <c r="T74" s="194" t="s">
        <v>320</v>
      </c>
      <c r="U74" s="195"/>
    </row>
    <row r="75" spans="1:21" s="22" customFormat="1" ht="24.95" customHeight="1">
      <c r="A75" s="190">
        <v>70</v>
      </c>
      <c r="B75" s="165" t="s">
        <v>158</v>
      </c>
      <c r="C75" s="165" t="s">
        <v>19</v>
      </c>
      <c r="D75" s="166">
        <v>62.34966</v>
      </c>
      <c r="E75" s="167">
        <v>1.0860000000000001</v>
      </c>
      <c r="F75" s="163" t="s">
        <v>407</v>
      </c>
      <c r="G75" s="191" t="s">
        <v>253</v>
      </c>
      <c r="H75" s="165" t="s">
        <v>245</v>
      </c>
      <c r="I75" s="169" t="s">
        <v>417</v>
      </c>
      <c r="J75" s="192" t="s">
        <v>404</v>
      </c>
      <c r="K75" s="192" t="s">
        <v>254</v>
      </c>
      <c r="L75" s="192" t="s">
        <v>255</v>
      </c>
      <c r="M75" s="193">
        <v>18.704898</v>
      </c>
      <c r="N75" s="193">
        <v>24.939864</v>
      </c>
      <c r="O75" s="193">
        <v>6.234966</v>
      </c>
      <c r="P75" s="193">
        <v>10.5994422</v>
      </c>
      <c r="Q75" s="193">
        <f t="shared" si="2"/>
        <v>60.479170199999999</v>
      </c>
      <c r="R75" s="173">
        <v>1850</v>
      </c>
      <c r="S75" s="174">
        <v>23</v>
      </c>
      <c r="T75" s="194" t="s">
        <v>321</v>
      </c>
      <c r="U75" s="195"/>
    </row>
    <row r="76" spans="1:21" s="22" customFormat="1" ht="24.95" customHeight="1">
      <c r="A76" s="190">
        <v>71</v>
      </c>
      <c r="B76" s="165" t="s">
        <v>173</v>
      </c>
      <c r="C76" s="165" t="s">
        <v>19</v>
      </c>
      <c r="D76" s="166">
        <v>118.5437</v>
      </c>
      <c r="E76" s="167">
        <v>2.57</v>
      </c>
      <c r="F76" s="165" t="s">
        <v>20</v>
      </c>
      <c r="G76" s="191" t="s">
        <v>253</v>
      </c>
      <c r="H76" s="165" t="s">
        <v>245</v>
      </c>
      <c r="I76" s="169" t="s">
        <v>411</v>
      </c>
      <c r="J76" s="192" t="s">
        <v>404</v>
      </c>
      <c r="K76" s="192" t="s">
        <v>254</v>
      </c>
      <c r="L76" s="192" t="s">
        <v>255</v>
      </c>
      <c r="M76" s="193">
        <v>35.563110000000002</v>
      </c>
      <c r="N76" s="193">
        <v>47.417479999999998</v>
      </c>
      <c r="O76" s="193">
        <v>11.854369999999999</v>
      </c>
      <c r="P76" s="193">
        <v>20.152429000000001</v>
      </c>
      <c r="Q76" s="193">
        <f t="shared" si="2"/>
        <v>114.98738899999999</v>
      </c>
      <c r="R76" s="173">
        <v>2260</v>
      </c>
      <c r="S76" s="174">
        <v>51</v>
      </c>
      <c r="T76" s="194" t="s">
        <v>322</v>
      </c>
      <c r="U76" s="195"/>
    </row>
    <row r="77" spans="1:21" s="22" customFormat="1" ht="24.95" customHeight="1">
      <c r="A77" s="190">
        <v>72</v>
      </c>
      <c r="B77" s="165" t="s">
        <v>181</v>
      </c>
      <c r="C77" s="165" t="s">
        <v>19</v>
      </c>
      <c r="D77" s="166">
        <v>91.261480000000006</v>
      </c>
      <c r="E77" s="167">
        <v>1.47</v>
      </c>
      <c r="F77" s="163" t="s">
        <v>407</v>
      </c>
      <c r="G77" s="191" t="s">
        <v>253</v>
      </c>
      <c r="H77" s="165" t="s">
        <v>245</v>
      </c>
      <c r="I77" s="169" t="s">
        <v>417</v>
      </c>
      <c r="J77" s="192" t="s">
        <v>404</v>
      </c>
      <c r="K77" s="192" t="s">
        <v>254</v>
      </c>
      <c r="L77" s="192" t="s">
        <v>255</v>
      </c>
      <c r="M77" s="193">
        <v>27.378443999999998</v>
      </c>
      <c r="N77" s="193">
        <v>36.504592000000002</v>
      </c>
      <c r="O77" s="193">
        <v>9.1261480000000006</v>
      </c>
      <c r="P77" s="193">
        <v>15.514451599999999</v>
      </c>
      <c r="Q77" s="193">
        <f t="shared" si="2"/>
        <v>88.523635600000006</v>
      </c>
      <c r="R77" s="173">
        <v>739</v>
      </c>
      <c r="S77" s="174">
        <v>22</v>
      </c>
      <c r="T77" s="194" t="s">
        <v>323</v>
      </c>
      <c r="U77" s="195"/>
    </row>
    <row r="78" spans="1:21" s="2" customFormat="1" ht="24.95" customHeight="1">
      <c r="A78" s="190">
        <v>73</v>
      </c>
      <c r="B78" s="165" t="s">
        <v>188</v>
      </c>
      <c r="C78" s="165" t="s">
        <v>19</v>
      </c>
      <c r="D78" s="166">
        <v>69.652789999999996</v>
      </c>
      <c r="E78" s="167">
        <v>1.121</v>
      </c>
      <c r="F78" s="163" t="s">
        <v>407</v>
      </c>
      <c r="G78" s="191" t="s">
        <v>253</v>
      </c>
      <c r="H78" s="165" t="s">
        <v>245</v>
      </c>
      <c r="I78" s="169" t="s">
        <v>418</v>
      </c>
      <c r="J78" s="192" t="s">
        <v>404</v>
      </c>
      <c r="K78" s="192" t="s">
        <v>254</v>
      </c>
      <c r="L78" s="192" t="s">
        <v>255</v>
      </c>
      <c r="M78" s="193">
        <v>20.895837</v>
      </c>
      <c r="N78" s="193">
        <v>27.861115999999999</v>
      </c>
      <c r="O78" s="193">
        <v>6.9652789999999998</v>
      </c>
      <c r="P78" s="193">
        <v>11.840974299999999</v>
      </c>
      <c r="Q78" s="193">
        <f t="shared" si="2"/>
        <v>67.563206300000004</v>
      </c>
      <c r="R78" s="173">
        <v>1771</v>
      </c>
      <c r="S78" s="174">
        <v>30</v>
      </c>
      <c r="T78" s="194" t="s">
        <v>324</v>
      </c>
      <c r="U78" s="195"/>
    </row>
    <row r="79" spans="1:21" s="22" customFormat="1" ht="24.95" customHeight="1">
      <c r="A79" s="190">
        <v>74</v>
      </c>
      <c r="B79" s="165" t="s">
        <v>189</v>
      </c>
      <c r="C79" s="165" t="s">
        <v>19</v>
      </c>
      <c r="D79" s="166">
        <v>73.982870000000005</v>
      </c>
      <c r="E79" s="167">
        <v>1.1000000000000001</v>
      </c>
      <c r="F79" s="163" t="s">
        <v>407</v>
      </c>
      <c r="G79" s="191" t="s">
        <v>253</v>
      </c>
      <c r="H79" s="165" t="s">
        <v>245</v>
      </c>
      <c r="I79" s="169" t="s">
        <v>418</v>
      </c>
      <c r="J79" s="192" t="s">
        <v>404</v>
      </c>
      <c r="K79" s="192" t="s">
        <v>254</v>
      </c>
      <c r="L79" s="192" t="s">
        <v>255</v>
      </c>
      <c r="M79" s="193">
        <v>22.194861</v>
      </c>
      <c r="N79" s="193">
        <v>29.593147999999999</v>
      </c>
      <c r="O79" s="193">
        <v>7.3982869999999998</v>
      </c>
      <c r="P79" s="193">
        <v>12.5770879</v>
      </c>
      <c r="Q79" s="193">
        <f t="shared" si="2"/>
        <v>71.763383899999994</v>
      </c>
      <c r="R79" s="197">
        <v>1001</v>
      </c>
      <c r="S79" s="197">
        <v>34</v>
      </c>
      <c r="T79" s="194" t="s">
        <v>325</v>
      </c>
      <c r="U79" s="195"/>
    </row>
    <row r="80" spans="1:21" s="22" customFormat="1" ht="24.95" customHeight="1">
      <c r="A80" s="190">
        <v>75</v>
      </c>
      <c r="B80" s="165" t="s">
        <v>192</v>
      </c>
      <c r="C80" s="165" t="s">
        <v>19</v>
      </c>
      <c r="D80" s="166">
        <v>77.638800000000003</v>
      </c>
      <c r="E80" s="167">
        <f>0.833+0.102</f>
        <v>0.93500000000000005</v>
      </c>
      <c r="F80" s="165" t="s">
        <v>20</v>
      </c>
      <c r="G80" s="191" t="s">
        <v>253</v>
      </c>
      <c r="H80" s="165" t="s">
        <v>245</v>
      </c>
      <c r="I80" s="169" t="s">
        <v>418</v>
      </c>
      <c r="J80" s="192" t="s">
        <v>404</v>
      </c>
      <c r="K80" s="192" t="s">
        <v>254</v>
      </c>
      <c r="L80" s="192" t="s">
        <v>255</v>
      </c>
      <c r="M80" s="193">
        <v>23.291640000000001</v>
      </c>
      <c r="N80" s="193">
        <v>31.055520000000001</v>
      </c>
      <c r="O80" s="193">
        <v>7.7638800000000003</v>
      </c>
      <c r="P80" s="193">
        <v>13.198596</v>
      </c>
      <c r="Q80" s="193">
        <f t="shared" si="2"/>
        <v>75.309635999999998</v>
      </c>
      <c r="R80" s="173">
        <v>1367</v>
      </c>
      <c r="S80" s="174">
        <v>27</v>
      </c>
      <c r="T80" s="194" t="s">
        <v>326</v>
      </c>
      <c r="U80" s="195"/>
    </row>
    <row r="81" spans="1:21" s="2" customFormat="1" ht="24.95" customHeight="1">
      <c r="A81" s="190">
        <v>76</v>
      </c>
      <c r="B81" s="165" t="s">
        <v>194</v>
      </c>
      <c r="C81" s="165" t="s">
        <v>19</v>
      </c>
      <c r="D81" s="166">
        <v>117.0693</v>
      </c>
      <c r="E81" s="167">
        <v>1.4</v>
      </c>
      <c r="F81" s="165" t="s">
        <v>20</v>
      </c>
      <c r="G81" s="191" t="s">
        <v>253</v>
      </c>
      <c r="H81" s="165" t="s">
        <v>245</v>
      </c>
      <c r="I81" s="169" t="s">
        <v>418</v>
      </c>
      <c r="J81" s="192" t="s">
        <v>404</v>
      </c>
      <c r="K81" s="192" t="s">
        <v>254</v>
      </c>
      <c r="L81" s="192" t="s">
        <v>255</v>
      </c>
      <c r="M81" s="193">
        <v>35.12079</v>
      </c>
      <c r="N81" s="193">
        <v>46.827719999999999</v>
      </c>
      <c r="O81" s="193">
        <v>11.70693</v>
      </c>
      <c r="P81" s="193">
        <v>19.901781</v>
      </c>
      <c r="Q81" s="193">
        <f t="shared" si="2"/>
        <v>113.557221</v>
      </c>
      <c r="R81" s="197">
        <v>880</v>
      </c>
      <c r="S81" s="174">
        <v>309</v>
      </c>
      <c r="T81" s="194" t="s">
        <v>327</v>
      </c>
      <c r="U81" s="195"/>
    </row>
    <row r="82" spans="1:21" s="22" customFormat="1" ht="24.95" customHeight="1">
      <c r="A82" s="190">
        <v>77</v>
      </c>
      <c r="B82" s="165" t="s">
        <v>196</v>
      </c>
      <c r="C82" s="165" t="s">
        <v>19</v>
      </c>
      <c r="D82" s="166">
        <v>67.589600000000004</v>
      </c>
      <c r="E82" s="167">
        <v>1.0149999999999999</v>
      </c>
      <c r="F82" s="163" t="s">
        <v>407</v>
      </c>
      <c r="G82" s="191" t="s">
        <v>253</v>
      </c>
      <c r="H82" s="165" t="s">
        <v>245</v>
      </c>
      <c r="I82" s="169" t="s">
        <v>418</v>
      </c>
      <c r="J82" s="192" t="s">
        <v>404</v>
      </c>
      <c r="K82" s="192" t="s">
        <v>254</v>
      </c>
      <c r="L82" s="192" t="s">
        <v>255</v>
      </c>
      <c r="M82" s="193">
        <v>20.276879999999998</v>
      </c>
      <c r="N82" s="193">
        <v>27.03584</v>
      </c>
      <c r="O82" s="193">
        <v>6.7589600000000001</v>
      </c>
      <c r="P82" s="193">
        <v>11.490232000000001</v>
      </c>
      <c r="Q82" s="193">
        <f t="shared" si="2"/>
        <v>65.561912000000007</v>
      </c>
      <c r="R82" s="173">
        <v>1150</v>
      </c>
      <c r="S82" s="174">
        <v>56</v>
      </c>
      <c r="T82" s="194" t="s">
        <v>328</v>
      </c>
      <c r="U82" s="195"/>
    </row>
    <row r="83" spans="1:21" s="22" customFormat="1" ht="24.95" customHeight="1">
      <c r="A83" s="190">
        <v>78</v>
      </c>
      <c r="B83" s="165" t="s">
        <v>200</v>
      </c>
      <c r="C83" s="165" t="s">
        <v>19</v>
      </c>
      <c r="D83" s="166">
        <v>191.141021649485</v>
      </c>
      <c r="E83" s="167">
        <v>2.6059999999999999</v>
      </c>
      <c r="F83" s="165" t="s">
        <v>20</v>
      </c>
      <c r="G83" s="191" t="s">
        <v>253</v>
      </c>
      <c r="H83" s="165" t="s">
        <v>245</v>
      </c>
      <c r="I83" s="169" t="s">
        <v>418</v>
      </c>
      <c r="J83" s="192" t="s">
        <v>404</v>
      </c>
      <c r="K83" s="192" t="s">
        <v>254</v>
      </c>
      <c r="L83" s="192" t="s">
        <v>255</v>
      </c>
      <c r="M83" s="193">
        <v>60.435090000000002</v>
      </c>
      <c r="N83" s="193">
        <v>80.580119999999994</v>
      </c>
      <c r="O83" s="193">
        <v>20.145029999999998</v>
      </c>
      <c r="P83" s="193">
        <v>24.246551</v>
      </c>
      <c r="Q83" s="193">
        <f t="shared" si="2"/>
        <v>185.406791</v>
      </c>
      <c r="R83" s="197">
        <v>791</v>
      </c>
      <c r="S83" s="174">
        <v>40</v>
      </c>
      <c r="T83" s="194" t="s">
        <v>329</v>
      </c>
      <c r="U83" s="195"/>
    </row>
    <row r="84" spans="1:21" s="2" customFormat="1" ht="24.95" customHeight="1">
      <c r="A84" s="190">
        <v>79</v>
      </c>
      <c r="B84" s="165" t="s">
        <v>203</v>
      </c>
      <c r="C84" s="165" t="s">
        <v>19</v>
      </c>
      <c r="D84" s="166">
        <v>68.123099999999994</v>
      </c>
      <c r="E84" s="167">
        <v>1.0740000000000001</v>
      </c>
      <c r="F84" s="163" t="s">
        <v>407</v>
      </c>
      <c r="G84" s="191" t="s">
        <v>253</v>
      </c>
      <c r="H84" s="165" t="s">
        <v>245</v>
      </c>
      <c r="I84" s="169" t="s">
        <v>418</v>
      </c>
      <c r="J84" s="192" t="s">
        <v>404</v>
      </c>
      <c r="K84" s="192" t="s">
        <v>254</v>
      </c>
      <c r="L84" s="192" t="s">
        <v>255</v>
      </c>
      <c r="M84" s="193">
        <v>20.43693</v>
      </c>
      <c r="N84" s="193">
        <v>27.24924</v>
      </c>
      <c r="O84" s="193">
        <v>6.8123100000000001</v>
      </c>
      <c r="P84" s="193">
        <v>11.580927000000001</v>
      </c>
      <c r="Q84" s="193">
        <f t="shared" si="2"/>
        <v>66.079407000000003</v>
      </c>
      <c r="R84" s="173">
        <v>1699</v>
      </c>
      <c r="S84" s="174">
        <v>62</v>
      </c>
      <c r="T84" s="194" t="s">
        <v>330</v>
      </c>
      <c r="U84" s="195"/>
    </row>
    <row r="85" spans="1:21" s="2" customFormat="1" ht="24.95" customHeight="1">
      <c r="A85" s="190">
        <v>80</v>
      </c>
      <c r="B85" s="165" t="s">
        <v>205</v>
      </c>
      <c r="C85" s="165" t="s">
        <v>19</v>
      </c>
      <c r="D85" s="166">
        <v>150.6507</v>
      </c>
      <c r="E85" s="167">
        <v>2.1579999999999999</v>
      </c>
      <c r="F85" s="163" t="s">
        <v>407</v>
      </c>
      <c r="G85" s="191" t="s">
        <v>253</v>
      </c>
      <c r="H85" s="165" t="s">
        <v>245</v>
      </c>
      <c r="I85" s="169" t="s">
        <v>418</v>
      </c>
      <c r="J85" s="192" t="s">
        <v>404</v>
      </c>
      <c r="K85" s="192" t="s">
        <v>254</v>
      </c>
      <c r="L85" s="192" t="s">
        <v>255</v>
      </c>
      <c r="M85" s="193">
        <v>45.195210000000003</v>
      </c>
      <c r="N85" s="193">
        <v>60.260280000000002</v>
      </c>
      <c r="O85" s="193">
        <v>15.06507</v>
      </c>
      <c r="P85" s="193">
        <v>25.610619</v>
      </c>
      <c r="Q85" s="193">
        <f t="shared" si="2"/>
        <v>146.131179</v>
      </c>
      <c r="R85" s="173">
        <v>1192</v>
      </c>
      <c r="S85" s="174">
        <v>85</v>
      </c>
      <c r="T85" s="194" t="s">
        <v>331</v>
      </c>
      <c r="U85" s="195"/>
    </row>
    <row r="86" spans="1:21" s="2" customFormat="1" ht="24.95" customHeight="1">
      <c r="A86" s="190">
        <v>81</v>
      </c>
      <c r="B86" s="165" t="s">
        <v>208</v>
      </c>
      <c r="C86" s="165" t="s">
        <v>19</v>
      </c>
      <c r="D86" s="166">
        <v>175.60050000000001</v>
      </c>
      <c r="E86" s="167">
        <v>2.2389999999999999</v>
      </c>
      <c r="F86" s="165" t="s">
        <v>20</v>
      </c>
      <c r="G86" s="191" t="s">
        <v>253</v>
      </c>
      <c r="H86" s="165" t="s">
        <v>245</v>
      </c>
      <c r="I86" s="169" t="s">
        <v>418</v>
      </c>
      <c r="J86" s="192" t="s">
        <v>404</v>
      </c>
      <c r="K86" s="192" t="s">
        <v>254</v>
      </c>
      <c r="L86" s="192" t="s">
        <v>255</v>
      </c>
      <c r="M86" s="193">
        <v>52.680149999999998</v>
      </c>
      <c r="N86" s="193">
        <v>70.240200000000002</v>
      </c>
      <c r="O86" s="193">
        <v>17.56005</v>
      </c>
      <c r="P86" s="193">
        <v>29.852084999999999</v>
      </c>
      <c r="Q86" s="193">
        <f t="shared" si="2"/>
        <v>170.33248499999999</v>
      </c>
      <c r="R86" s="174">
        <v>1745</v>
      </c>
      <c r="S86" s="174">
        <v>608</v>
      </c>
      <c r="T86" s="194" t="s">
        <v>332</v>
      </c>
      <c r="U86" s="195"/>
    </row>
    <row r="87" spans="1:21" s="2" customFormat="1" ht="24.95" customHeight="1">
      <c r="A87" s="190">
        <v>82</v>
      </c>
      <c r="B87" s="165" t="s">
        <v>202</v>
      </c>
      <c r="C87" s="165" t="s">
        <v>19</v>
      </c>
      <c r="D87" s="166">
        <v>118.0005</v>
      </c>
      <c r="E87" s="167">
        <v>1.6950000000000001</v>
      </c>
      <c r="F87" s="163" t="s">
        <v>407</v>
      </c>
      <c r="G87" s="191" t="s">
        <v>253</v>
      </c>
      <c r="H87" s="165" t="s">
        <v>245</v>
      </c>
      <c r="I87" s="169" t="s">
        <v>418</v>
      </c>
      <c r="J87" s="192" t="s">
        <v>404</v>
      </c>
      <c r="K87" s="192" t="s">
        <v>254</v>
      </c>
      <c r="L87" s="192" t="s">
        <v>255</v>
      </c>
      <c r="M87" s="193">
        <v>35.400149999999996</v>
      </c>
      <c r="N87" s="193">
        <v>47.200200000000002</v>
      </c>
      <c r="O87" s="193">
        <v>11.800050000000001</v>
      </c>
      <c r="P87" s="193">
        <v>20.060085000000001</v>
      </c>
      <c r="Q87" s="193">
        <f t="shared" si="2"/>
        <v>114.46048500000001</v>
      </c>
      <c r="R87" s="173">
        <v>1877</v>
      </c>
      <c r="S87" s="174">
        <v>37</v>
      </c>
      <c r="T87" s="194" t="s">
        <v>333</v>
      </c>
      <c r="U87" s="195"/>
    </row>
    <row r="88" spans="1:21" s="2" customFormat="1" ht="24.95" customHeight="1">
      <c r="A88" s="190">
        <v>83</v>
      </c>
      <c r="B88" s="165" t="s">
        <v>197</v>
      </c>
      <c r="C88" s="165" t="s">
        <v>19</v>
      </c>
      <c r="D88" s="166">
        <v>78.424499999999995</v>
      </c>
      <c r="E88" s="167">
        <v>1.127</v>
      </c>
      <c r="F88" s="163" t="s">
        <v>407</v>
      </c>
      <c r="G88" s="191" t="s">
        <v>253</v>
      </c>
      <c r="H88" s="165" t="s">
        <v>245</v>
      </c>
      <c r="I88" s="169" t="s">
        <v>418</v>
      </c>
      <c r="J88" s="192" t="s">
        <v>404</v>
      </c>
      <c r="K88" s="192" t="s">
        <v>254</v>
      </c>
      <c r="L88" s="192" t="s">
        <v>255</v>
      </c>
      <c r="M88" s="193">
        <v>23.527349999999998</v>
      </c>
      <c r="N88" s="193">
        <v>31.369800000000001</v>
      </c>
      <c r="O88" s="193">
        <v>7.8424500000000004</v>
      </c>
      <c r="P88" s="193">
        <v>13.332165</v>
      </c>
      <c r="Q88" s="193">
        <f t="shared" si="2"/>
        <v>76.071764999999999</v>
      </c>
      <c r="R88" s="173">
        <v>1600</v>
      </c>
      <c r="S88" s="174">
        <v>114</v>
      </c>
      <c r="T88" s="194" t="s">
        <v>334</v>
      </c>
      <c r="U88" s="195"/>
    </row>
    <row r="89" spans="1:21" s="2" customFormat="1" ht="24.95" customHeight="1">
      <c r="A89" s="190">
        <v>84</v>
      </c>
      <c r="B89" s="165" t="s">
        <v>195</v>
      </c>
      <c r="C89" s="165" t="s">
        <v>19</v>
      </c>
      <c r="D89" s="166">
        <v>97.436499999999995</v>
      </c>
      <c r="E89" s="167">
        <v>1.24</v>
      </c>
      <c r="F89" s="165" t="s">
        <v>20</v>
      </c>
      <c r="G89" s="191" t="s">
        <v>253</v>
      </c>
      <c r="H89" s="165" t="s">
        <v>245</v>
      </c>
      <c r="I89" s="169" t="s">
        <v>418</v>
      </c>
      <c r="J89" s="192" t="s">
        <v>404</v>
      </c>
      <c r="K89" s="192" t="s">
        <v>254</v>
      </c>
      <c r="L89" s="192" t="s">
        <v>255</v>
      </c>
      <c r="M89" s="193">
        <v>29.23095</v>
      </c>
      <c r="N89" s="193">
        <v>38.974600000000002</v>
      </c>
      <c r="O89" s="193">
        <v>9.7436500000000006</v>
      </c>
      <c r="P89" s="193">
        <v>16.564205000000001</v>
      </c>
      <c r="Q89" s="193">
        <f t="shared" si="2"/>
        <v>94.513405000000006</v>
      </c>
      <c r="R89" s="173">
        <v>1259</v>
      </c>
      <c r="S89" s="174">
        <v>77</v>
      </c>
      <c r="T89" s="194" t="s">
        <v>335</v>
      </c>
      <c r="U89" s="195"/>
    </row>
    <row r="90" spans="1:21" s="2" customFormat="1" ht="24.95" customHeight="1">
      <c r="A90" s="190">
        <v>85</v>
      </c>
      <c r="B90" s="164" t="s">
        <v>64</v>
      </c>
      <c r="C90" s="165" t="s">
        <v>19</v>
      </c>
      <c r="D90" s="166">
        <v>88.037199999999999</v>
      </c>
      <c r="E90" s="167">
        <v>1.351</v>
      </c>
      <c r="F90" s="163" t="s">
        <v>407</v>
      </c>
      <c r="G90" s="191" t="s">
        <v>253</v>
      </c>
      <c r="H90" s="165" t="s">
        <v>245</v>
      </c>
      <c r="I90" s="169" t="s">
        <v>418</v>
      </c>
      <c r="J90" s="192" t="s">
        <v>404</v>
      </c>
      <c r="K90" s="192" t="s">
        <v>254</v>
      </c>
      <c r="L90" s="192" t="s">
        <v>255</v>
      </c>
      <c r="M90" s="193">
        <v>26.411159999999999</v>
      </c>
      <c r="N90" s="193">
        <v>35.214880000000001</v>
      </c>
      <c r="O90" s="193">
        <v>8.8037200000000002</v>
      </c>
      <c r="P90" s="193">
        <v>14.966324</v>
      </c>
      <c r="Q90" s="193">
        <f t="shared" si="2"/>
        <v>85.396084000000002</v>
      </c>
      <c r="R90" s="173">
        <v>2150</v>
      </c>
      <c r="S90" s="173">
        <v>658</v>
      </c>
      <c r="T90" s="194" t="s">
        <v>336</v>
      </c>
      <c r="U90" s="195"/>
    </row>
    <row r="91" spans="1:21" s="2" customFormat="1" ht="24.95" customHeight="1">
      <c r="A91" s="190">
        <v>86</v>
      </c>
      <c r="B91" s="165" t="s">
        <v>63</v>
      </c>
      <c r="C91" s="165" t="s">
        <v>19</v>
      </c>
      <c r="D91" s="166">
        <v>79.617599999999996</v>
      </c>
      <c r="E91" s="167">
        <v>1.21</v>
      </c>
      <c r="F91" s="165" t="s">
        <v>20</v>
      </c>
      <c r="G91" s="191" t="s">
        <v>253</v>
      </c>
      <c r="H91" s="165" t="s">
        <v>245</v>
      </c>
      <c r="I91" s="169" t="s">
        <v>418</v>
      </c>
      <c r="J91" s="192" t="s">
        <v>404</v>
      </c>
      <c r="K91" s="192" t="s">
        <v>254</v>
      </c>
      <c r="L91" s="192" t="s">
        <v>255</v>
      </c>
      <c r="M91" s="193">
        <v>23.885280000000002</v>
      </c>
      <c r="N91" s="193">
        <v>31.84704</v>
      </c>
      <c r="O91" s="193">
        <v>7.9617599999999999</v>
      </c>
      <c r="P91" s="193">
        <v>13.534992000000001</v>
      </c>
      <c r="Q91" s="193">
        <f t="shared" si="2"/>
        <v>77.229072000000002</v>
      </c>
      <c r="R91" s="173">
        <v>1052</v>
      </c>
      <c r="S91" s="173">
        <v>409</v>
      </c>
      <c r="T91" s="194" t="s">
        <v>337</v>
      </c>
      <c r="U91" s="195"/>
    </row>
    <row r="92" spans="1:21" s="2" customFormat="1" ht="24.95" customHeight="1">
      <c r="A92" s="190">
        <v>87</v>
      </c>
      <c r="B92" s="164" t="s">
        <v>71</v>
      </c>
      <c r="C92" s="165" t="s">
        <v>19</v>
      </c>
      <c r="D92" s="166">
        <v>40.070700000000002</v>
      </c>
      <c r="E92" s="167">
        <v>0.56699999999999995</v>
      </c>
      <c r="F92" s="163" t="s">
        <v>407</v>
      </c>
      <c r="G92" s="191" t="s">
        <v>253</v>
      </c>
      <c r="H92" s="165" t="s">
        <v>245</v>
      </c>
      <c r="I92" s="169" t="s">
        <v>418</v>
      </c>
      <c r="J92" s="192" t="s">
        <v>404</v>
      </c>
      <c r="K92" s="192" t="s">
        <v>254</v>
      </c>
      <c r="L92" s="192" t="s">
        <v>255</v>
      </c>
      <c r="M92" s="193">
        <v>12.02121</v>
      </c>
      <c r="N92" s="193">
        <v>16.028279999999999</v>
      </c>
      <c r="O92" s="193">
        <v>4.0070699999999997</v>
      </c>
      <c r="P92" s="193">
        <v>6.8120190000000003</v>
      </c>
      <c r="Q92" s="193">
        <f t="shared" si="2"/>
        <v>38.868578999999997</v>
      </c>
      <c r="R92" s="173">
        <v>1408</v>
      </c>
      <c r="S92" s="174">
        <v>411</v>
      </c>
      <c r="T92" s="194" t="s">
        <v>338</v>
      </c>
      <c r="U92" s="195"/>
    </row>
    <row r="93" spans="1:21" s="2" customFormat="1" ht="24.95" customHeight="1">
      <c r="A93" s="190">
        <v>88</v>
      </c>
      <c r="B93" s="165" t="s">
        <v>231</v>
      </c>
      <c r="C93" s="165" t="s">
        <v>19</v>
      </c>
      <c r="D93" s="166">
        <v>59.228200000000001</v>
      </c>
      <c r="E93" s="167">
        <v>0.81399999999999995</v>
      </c>
      <c r="F93" s="163" t="s">
        <v>407</v>
      </c>
      <c r="G93" s="191" t="s">
        <v>253</v>
      </c>
      <c r="H93" s="165" t="s">
        <v>245</v>
      </c>
      <c r="I93" s="169" t="s">
        <v>418</v>
      </c>
      <c r="J93" s="192" t="s">
        <v>404</v>
      </c>
      <c r="K93" s="192" t="s">
        <v>254</v>
      </c>
      <c r="L93" s="192" t="s">
        <v>255</v>
      </c>
      <c r="M93" s="193">
        <v>17.768460000000001</v>
      </c>
      <c r="N93" s="193">
        <v>23.691279999999999</v>
      </c>
      <c r="O93" s="193">
        <v>5.9228199999999998</v>
      </c>
      <c r="P93" s="193">
        <v>10.068794</v>
      </c>
      <c r="Q93" s="193">
        <f t="shared" si="2"/>
        <v>57.451354000000002</v>
      </c>
      <c r="R93" s="173">
        <v>1588</v>
      </c>
      <c r="S93" s="174">
        <v>916</v>
      </c>
      <c r="T93" s="194" t="s">
        <v>339</v>
      </c>
      <c r="U93" s="195"/>
    </row>
    <row r="94" spans="1:21" s="2" customFormat="1" ht="24.95" customHeight="1">
      <c r="A94" s="190">
        <v>89</v>
      </c>
      <c r="B94" s="165" t="s">
        <v>232</v>
      </c>
      <c r="C94" s="165" t="s">
        <v>19</v>
      </c>
      <c r="D94" s="166">
        <v>31.418299999999999</v>
      </c>
      <c r="E94" s="167">
        <v>0.51700000000000002</v>
      </c>
      <c r="F94" s="163" t="s">
        <v>407</v>
      </c>
      <c r="G94" s="191" t="s">
        <v>253</v>
      </c>
      <c r="H94" s="165" t="s">
        <v>245</v>
      </c>
      <c r="I94" s="169" t="s">
        <v>418</v>
      </c>
      <c r="J94" s="192" t="s">
        <v>404</v>
      </c>
      <c r="K94" s="192" t="s">
        <v>254</v>
      </c>
      <c r="L94" s="192" t="s">
        <v>255</v>
      </c>
      <c r="M94" s="193">
        <v>9.4254899999999999</v>
      </c>
      <c r="N94" s="193">
        <v>12.56732</v>
      </c>
      <c r="O94" s="193">
        <v>3.1418300000000001</v>
      </c>
      <c r="P94" s="193">
        <v>5.3411109999999997</v>
      </c>
      <c r="Q94" s="193">
        <f t="shared" si="2"/>
        <v>30.475750999999999</v>
      </c>
      <c r="R94" s="173">
        <v>1537</v>
      </c>
      <c r="S94" s="173">
        <v>903</v>
      </c>
      <c r="T94" s="194" t="s">
        <v>340</v>
      </c>
      <c r="U94" s="195"/>
    </row>
    <row r="95" spans="1:21" s="22" customFormat="1" ht="24.95" customHeight="1">
      <c r="A95" s="190">
        <v>90</v>
      </c>
      <c r="B95" s="165" t="s">
        <v>159</v>
      </c>
      <c r="C95" s="165" t="s">
        <v>19</v>
      </c>
      <c r="D95" s="166">
        <v>106.341001649484</v>
      </c>
      <c r="E95" s="167">
        <v>1.631</v>
      </c>
      <c r="F95" s="165" t="s">
        <v>234</v>
      </c>
      <c r="G95" s="191" t="s">
        <v>253</v>
      </c>
      <c r="H95" s="165" t="s">
        <v>245</v>
      </c>
      <c r="I95" s="169" t="s">
        <v>417</v>
      </c>
      <c r="J95" s="192" t="s">
        <v>404</v>
      </c>
      <c r="K95" s="192" t="s">
        <v>254</v>
      </c>
      <c r="L95" s="192" t="s">
        <v>255</v>
      </c>
      <c r="M95" s="193">
        <v>30.619019999999999</v>
      </c>
      <c r="N95" s="193">
        <v>40.825360000000003</v>
      </c>
      <c r="O95" s="193">
        <v>14.3556135999997</v>
      </c>
      <c r="P95" s="193">
        <v>17.350777999999998</v>
      </c>
      <c r="Q95" s="193">
        <f t="shared" si="2"/>
        <v>103.1507716</v>
      </c>
      <c r="R95" s="173">
        <v>2110</v>
      </c>
      <c r="S95" s="173">
        <v>726</v>
      </c>
      <c r="T95" s="194" t="s">
        <v>341</v>
      </c>
      <c r="U95" s="195"/>
    </row>
    <row r="96" spans="1:21" s="22" customFormat="1" ht="24.95" customHeight="1">
      <c r="A96" s="190">
        <v>91</v>
      </c>
      <c r="B96" s="165" t="s">
        <v>163</v>
      </c>
      <c r="C96" s="165" t="s">
        <v>19</v>
      </c>
      <c r="D96" s="166">
        <v>142.37070350515299</v>
      </c>
      <c r="E96" s="196">
        <v>1.3939999999999999</v>
      </c>
      <c r="F96" s="165" t="s">
        <v>20</v>
      </c>
      <c r="G96" s="191" t="s">
        <v>253</v>
      </c>
      <c r="H96" s="165" t="s">
        <v>245</v>
      </c>
      <c r="I96" s="169" t="s">
        <v>417</v>
      </c>
      <c r="J96" s="192" t="s">
        <v>404</v>
      </c>
      <c r="K96" s="192" t="s">
        <v>254</v>
      </c>
      <c r="L96" s="192" t="s">
        <v>255</v>
      </c>
      <c r="M96" s="193">
        <v>36.759120000000003</v>
      </c>
      <c r="N96" s="193">
        <v>68.2572543999988</v>
      </c>
      <c r="O96" s="193">
        <v>12.25304</v>
      </c>
      <c r="P96" s="193">
        <v>20.830168</v>
      </c>
      <c r="Q96" s="193">
        <f t="shared" si="2"/>
        <v>138.09958239999901</v>
      </c>
      <c r="R96" s="173">
        <v>3274</v>
      </c>
      <c r="S96" s="174">
        <v>346</v>
      </c>
      <c r="T96" s="194" t="s">
        <v>342</v>
      </c>
      <c r="U96" s="195"/>
    </row>
    <row r="97" spans="1:21" ht="24.95" customHeight="1">
      <c r="A97" s="190">
        <v>92</v>
      </c>
      <c r="B97" s="165" t="s">
        <v>160</v>
      </c>
      <c r="C97" s="165" t="s">
        <v>19</v>
      </c>
      <c r="D97" s="166">
        <v>113.5385</v>
      </c>
      <c r="E97" s="196">
        <v>1.613</v>
      </c>
      <c r="F97" s="165" t="s">
        <v>20</v>
      </c>
      <c r="G97" s="191" t="s">
        <v>253</v>
      </c>
      <c r="H97" s="165" t="s">
        <v>245</v>
      </c>
      <c r="I97" s="169" t="s">
        <v>417</v>
      </c>
      <c r="J97" s="192" t="s">
        <v>404</v>
      </c>
      <c r="K97" s="192" t="s">
        <v>254</v>
      </c>
      <c r="L97" s="192" t="s">
        <v>255</v>
      </c>
      <c r="M97" s="193">
        <v>34.061549999999997</v>
      </c>
      <c r="N97" s="193">
        <v>45.415399999999998</v>
      </c>
      <c r="O97" s="193">
        <v>11.35385</v>
      </c>
      <c r="P97" s="193">
        <v>19.301545000000001</v>
      </c>
      <c r="Q97" s="193">
        <f t="shared" si="2"/>
        <v>110.132345</v>
      </c>
      <c r="R97" s="173">
        <v>3425</v>
      </c>
      <c r="S97" s="200" t="s">
        <v>343</v>
      </c>
      <c r="T97" s="194" t="s">
        <v>344</v>
      </c>
      <c r="U97" s="201"/>
    </row>
    <row r="98" spans="1:21" ht="24.95" customHeight="1">
      <c r="A98" s="190">
        <v>93</v>
      </c>
      <c r="B98" s="165" t="s">
        <v>134</v>
      </c>
      <c r="C98" s="165" t="s">
        <v>19</v>
      </c>
      <c r="D98" s="202">
        <v>97.484999999999999</v>
      </c>
      <c r="E98" s="196">
        <v>1.675</v>
      </c>
      <c r="F98" s="165" t="s">
        <v>234</v>
      </c>
      <c r="G98" s="191" t="s">
        <v>253</v>
      </c>
      <c r="H98" s="165" t="s">
        <v>245</v>
      </c>
      <c r="I98" s="169" t="s">
        <v>419</v>
      </c>
      <c r="J98" s="192" t="s">
        <v>404</v>
      </c>
      <c r="K98" s="192" t="s">
        <v>254</v>
      </c>
      <c r="L98" s="192" t="s">
        <v>255</v>
      </c>
      <c r="M98" s="193">
        <v>29.2455</v>
      </c>
      <c r="N98" s="193">
        <v>38.994</v>
      </c>
      <c r="O98" s="193">
        <v>9.7484999999999999</v>
      </c>
      <c r="P98" s="193">
        <v>16.57245</v>
      </c>
      <c r="Q98" s="193">
        <f t="shared" si="2"/>
        <v>94.560450000000003</v>
      </c>
      <c r="R98" s="197">
        <v>2172</v>
      </c>
      <c r="S98" s="173">
        <v>329</v>
      </c>
      <c r="T98" s="194" t="s">
        <v>247</v>
      </c>
      <c r="U98" s="201"/>
    </row>
    <row r="99" spans="1:21" s="22" customFormat="1" ht="24.95" customHeight="1">
      <c r="A99" s="190">
        <v>94</v>
      </c>
      <c r="B99" s="165" t="s">
        <v>132</v>
      </c>
      <c r="C99" s="165" t="s">
        <v>19</v>
      </c>
      <c r="D99" s="202">
        <v>146.66175670103101</v>
      </c>
      <c r="E99" s="196">
        <v>1.8819999999999999</v>
      </c>
      <c r="F99" s="165" t="s">
        <v>20</v>
      </c>
      <c r="G99" s="191" t="s">
        <v>253</v>
      </c>
      <c r="H99" s="165" t="s">
        <v>245</v>
      </c>
      <c r="I99" s="169" t="s">
        <v>418</v>
      </c>
      <c r="J99" s="192" t="s">
        <v>404</v>
      </c>
      <c r="K99" s="192" t="s">
        <v>254</v>
      </c>
      <c r="L99" s="192" t="s">
        <v>255</v>
      </c>
      <c r="M99" s="193">
        <v>37.812959999999997</v>
      </c>
      <c r="N99" s="193">
        <v>70.417280000000005</v>
      </c>
      <c r="O99" s="193">
        <v>12.60432</v>
      </c>
      <c r="P99" s="193">
        <v>21.427344000000002</v>
      </c>
      <c r="Q99" s="193">
        <f t="shared" si="2"/>
        <v>142.26190399999999</v>
      </c>
      <c r="R99" s="197">
        <v>2475</v>
      </c>
      <c r="S99" s="174">
        <v>578</v>
      </c>
      <c r="T99" s="194" t="s">
        <v>345</v>
      </c>
      <c r="U99" s="195"/>
    </row>
    <row r="100" spans="1:21" s="22" customFormat="1" ht="24.95" customHeight="1">
      <c r="A100" s="190">
        <v>95</v>
      </c>
      <c r="B100" s="165" t="s">
        <v>129</v>
      </c>
      <c r="C100" s="165" t="s">
        <v>19</v>
      </c>
      <c r="D100" s="166">
        <v>51.021999999999998</v>
      </c>
      <c r="E100" s="167">
        <v>0.71</v>
      </c>
      <c r="F100" s="165" t="s">
        <v>234</v>
      </c>
      <c r="G100" s="191" t="s">
        <v>253</v>
      </c>
      <c r="H100" s="165" t="s">
        <v>245</v>
      </c>
      <c r="I100" s="169" t="s">
        <v>418</v>
      </c>
      <c r="J100" s="192" t="s">
        <v>404</v>
      </c>
      <c r="K100" s="192" t="s">
        <v>254</v>
      </c>
      <c r="L100" s="192" t="s">
        <v>255</v>
      </c>
      <c r="M100" s="193">
        <v>15.3066</v>
      </c>
      <c r="N100" s="193">
        <v>20.408799999999999</v>
      </c>
      <c r="O100" s="193">
        <v>5.1021999999999998</v>
      </c>
      <c r="P100" s="193">
        <v>8.6737400000000004</v>
      </c>
      <c r="Q100" s="193">
        <f t="shared" si="2"/>
        <v>49.491340000000001</v>
      </c>
      <c r="R100" s="173">
        <v>1000</v>
      </c>
      <c r="S100" s="174">
        <v>44</v>
      </c>
      <c r="T100" s="194" t="s">
        <v>346</v>
      </c>
      <c r="U100" s="195"/>
    </row>
    <row r="101" spans="1:21" s="22" customFormat="1" ht="24.95" customHeight="1">
      <c r="A101" s="190">
        <v>96</v>
      </c>
      <c r="B101" s="194" t="s">
        <v>128</v>
      </c>
      <c r="C101" s="165" t="s">
        <v>19</v>
      </c>
      <c r="D101" s="202">
        <v>26.5974</v>
      </c>
      <c r="E101" s="196">
        <v>0.45700000000000002</v>
      </c>
      <c r="F101" s="165" t="s">
        <v>234</v>
      </c>
      <c r="G101" s="191" t="s">
        <v>253</v>
      </c>
      <c r="H101" s="165" t="s">
        <v>245</v>
      </c>
      <c r="I101" s="169" t="s">
        <v>418</v>
      </c>
      <c r="J101" s="192" t="s">
        <v>404</v>
      </c>
      <c r="K101" s="192" t="s">
        <v>254</v>
      </c>
      <c r="L101" s="192" t="s">
        <v>255</v>
      </c>
      <c r="M101" s="193">
        <v>7.9792199999999998</v>
      </c>
      <c r="N101" s="193">
        <v>10.638960000000001</v>
      </c>
      <c r="O101" s="193">
        <v>2.6597400000000002</v>
      </c>
      <c r="P101" s="193">
        <v>4.5215579999999997</v>
      </c>
      <c r="Q101" s="193">
        <f t="shared" si="2"/>
        <v>25.799478000000001</v>
      </c>
      <c r="R101" s="173">
        <v>2504</v>
      </c>
      <c r="S101" s="174">
        <v>383</v>
      </c>
      <c r="T101" s="194" t="s">
        <v>347</v>
      </c>
      <c r="U101" s="195"/>
    </row>
    <row r="102" spans="1:21" ht="24.95" customHeight="1">
      <c r="A102" s="190">
        <v>97</v>
      </c>
      <c r="B102" s="165" t="s">
        <v>348</v>
      </c>
      <c r="C102" s="165" t="s">
        <v>19</v>
      </c>
      <c r="D102" s="202">
        <v>117.106278350515</v>
      </c>
      <c r="E102" s="196">
        <v>1.835</v>
      </c>
      <c r="F102" s="165" t="s">
        <v>234</v>
      </c>
      <c r="G102" s="191" t="s">
        <v>253</v>
      </c>
      <c r="H102" s="165" t="s">
        <v>245</v>
      </c>
      <c r="I102" s="169" t="s">
        <v>418</v>
      </c>
      <c r="J102" s="192" t="s">
        <v>404</v>
      </c>
      <c r="K102" s="192" t="s">
        <v>254</v>
      </c>
      <c r="L102" s="192" t="s">
        <v>255</v>
      </c>
      <c r="M102" s="193">
        <v>32.039099999999998</v>
      </c>
      <c r="N102" s="193">
        <v>42.718800000000002</v>
      </c>
      <c r="O102" s="193">
        <v>20.6797</v>
      </c>
      <c r="P102" s="193">
        <v>18.15549</v>
      </c>
      <c r="Q102" s="193">
        <f t="shared" si="2"/>
        <v>113.59309</v>
      </c>
      <c r="R102" s="174">
        <v>2467</v>
      </c>
      <c r="S102" s="174">
        <v>50</v>
      </c>
      <c r="T102" s="194" t="s">
        <v>349</v>
      </c>
      <c r="U102" s="201"/>
    </row>
    <row r="103" spans="1:21" ht="24.95" customHeight="1">
      <c r="A103" s="190">
        <v>98</v>
      </c>
      <c r="B103" s="165" t="s">
        <v>108</v>
      </c>
      <c r="C103" s="165" t="s">
        <v>19</v>
      </c>
      <c r="D103" s="202">
        <v>199.82927835051501</v>
      </c>
      <c r="E103" s="196">
        <v>2.69</v>
      </c>
      <c r="F103" s="165" t="s">
        <v>20</v>
      </c>
      <c r="G103" s="191" t="s">
        <v>253</v>
      </c>
      <c r="H103" s="165" t="s">
        <v>245</v>
      </c>
      <c r="I103" s="169" t="s">
        <v>418</v>
      </c>
      <c r="J103" s="192" t="s">
        <v>404</v>
      </c>
      <c r="K103" s="192" t="s">
        <v>254</v>
      </c>
      <c r="L103" s="192" t="s">
        <v>255</v>
      </c>
      <c r="M103" s="193">
        <v>56.856000000000002</v>
      </c>
      <c r="N103" s="193">
        <v>95.808000000000007</v>
      </c>
      <c r="O103" s="193">
        <v>18.952000000000002</v>
      </c>
      <c r="P103" s="193">
        <v>22.218399999999999</v>
      </c>
      <c r="Q103" s="193">
        <f t="shared" si="2"/>
        <v>193.83439999999999</v>
      </c>
      <c r="R103" s="174">
        <v>970</v>
      </c>
      <c r="S103" s="200" t="s">
        <v>350</v>
      </c>
      <c r="T103" s="194" t="s">
        <v>351</v>
      </c>
      <c r="U103" s="201"/>
    </row>
    <row r="104" spans="1:21" s="22" customFormat="1" ht="24.95" customHeight="1">
      <c r="A104" s="190">
        <v>99</v>
      </c>
      <c r="B104" s="168" t="s">
        <v>88</v>
      </c>
      <c r="C104" s="165" t="s">
        <v>19</v>
      </c>
      <c r="D104" s="202">
        <v>110.58</v>
      </c>
      <c r="E104" s="196">
        <v>1.87</v>
      </c>
      <c r="F104" s="165" t="s">
        <v>234</v>
      </c>
      <c r="G104" s="191" t="s">
        <v>253</v>
      </c>
      <c r="H104" s="165" t="s">
        <v>245</v>
      </c>
      <c r="I104" s="169" t="s">
        <v>417</v>
      </c>
      <c r="J104" s="192" t="s">
        <v>404</v>
      </c>
      <c r="K104" s="192" t="s">
        <v>254</v>
      </c>
      <c r="L104" s="192" t="s">
        <v>255</v>
      </c>
      <c r="M104" s="193">
        <v>33.173999999999999</v>
      </c>
      <c r="N104" s="193">
        <v>44.231999999999999</v>
      </c>
      <c r="O104" s="193">
        <v>11.058</v>
      </c>
      <c r="P104" s="193">
        <v>18.7986</v>
      </c>
      <c r="Q104" s="193">
        <f t="shared" si="2"/>
        <v>107.26260000000001</v>
      </c>
      <c r="R104" s="173">
        <v>3600</v>
      </c>
      <c r="S104" s="174">
        <v>86</v>
      </c>
      <c r="T104" s="194" t="s">
        <v>352</v>
      </c>
      <c r="U104" s="195"/>
    </row>
    <row r="105" spans="1:21" s="22" customFormat="1" ht="24.95" customHeight="1">
      <c r="A105" s="190">
        <v>100</v>
      </c>
      <c r="B105" s="168" t="s">
        <v>87</v>
      </c>
      <c r="C105" s="165" t="s">
        <v>19</v>
      </c>
      <c r="D105" s="202">
        <v>126.876</v>
      </c>
      <c r="E105" s="196">
        <v>2.19</v>
      </c>
      <c r="F105" s="165" t="s">
        <v>234</v>
      </c>
      <c r="G105" s="191" t="s">
        <v>253</v>
      </c>
      <c r="H105" s="165" t="s">
        <v>245</v>
      </c>
      <c r="I105" s="169" t="s">
        <v>417</v>
      </c>
      <c r="J105" s="192" t="s">
        <v>404</v>
      </c>
      <c r="K105" s="192" t="s">
        <v>254</v>
      </c>
      <c r="L105" s="192" t="s">
        <v>255</v>
      </c>
      <c r="M105" s="193">
        <v>38.062800000000003</v>
      </c>
      <c r="N105" s="193">
        <v>50.750399999999999</v>
      </c>
      <c r="O105" s="193">
        <v>12.6876</v>
      </c>
      <c r="P105" s="193">
        <v>21.568919999999999</v>
      </c>
      <c r="Q105" s="193">
        <f t="shared" si="2"/>
        <v>123.06972</v>
      </c>
      <c r="R105" s="174">
        <v>2973</v>
      </c>
      <c r="S105" s="174">
        <v>444</v>
      </c>
      <c r="T105" s="194" t="s">
        <v>353</v>
      </c>
      <c r="U105" s="195"/>
    </row>
    <row r="106" spans="1:21" ht="24.95" customHeight="1">
      <c r="A106" s="190">
        <v>101</v>
      </c>
      <c r="B106" s="168" t="s">
        <v>354</v>
      </c>
      <c r="C106" s="165" t="s">
        <v>19</v>
      </c>
      <c r="D106" s="202">
        <v>86.718000000000004</v>
      </c>
      <c r="E106" s="196">
        <v>1.47</v>
      </c>
      <c r="F106" s="165" t="s">
        <v>234</v>
      </c>
      <c r="G106" s="191" t="s">
        <v>253</v>
      </c>
      <c r="H106" s="165" t="s">
        <v>245</v>
      </c>
      <c r="I106" s="169" t="s">
        <v>417</v>
      </c>
      <c r="J106" s="192" t="s">
        <v>404</v>
      </c>
      <c r="K106" s="192" t="s">
        <v>254</v>
      </c>
      <c r="L106" s="192" t="s">
        <v>255</v>
      </c>
      <c r="M106" s="193">
        <v>26.0154</v>
      </c>
      <c r="N106" s="193">
        <v>34.687199999999997</v>
      </c>
      <c r="O106" s="193">
        <v>8.6717999999999993</v>
      </c>
      <c r="P106" s="193">
        <v>14.74206</v>
      </c>
      <c r="Q106" s="193">
        <f t="shared" si="2"/>
        <v>84.116460000000004</v>
      </c>
      <c r="R106" s="174">
        <v>1305</v>
      </c>
      <c r="S106" s="200" t="s">
        <v>355</v>
      </c>
      <c r="T106" s="194" t="s">
        <v>356</v>
      </c>
      <c r="U106" s="201"/>
    </row>
    <row r="107" spans="1:21" ht="24.95" customHeight="1">
      <c r="A107" s="190">
        <v>102</v>
      </c>
      <c r="B107" s="168" t="s">
        <v>164</v>
      </c>
      <c r="C107" s="165" t="s">
        <v>19</v>
      </c>
      <c r="D107" s="203">
        <v>125.378556701031</v>
      </c>
      <c r="E107" s="198">
        <v>1.736</v>
      </c>
      <c r="F107" s="165" t="s">
        <v>234</v>
      </c>
      <c r="G107" s="191" t="s">
        <v>253</v>
      </c>
      <c r="H107" s="165" t="s">
        <v>245</v>
      </c>
      <c r="I107" s="169" t="s">
        <v>417</v>
      </c>
      <c r="J107" s="192" t="s">
        <v>404</v>
      </c>
      <c r="K107" s="192" t="s">
        <v>254</v>
      </c>
      <c r="L107" s="192" t="s">
        <v>255</v>
      </c>
      <c r="M107" s="193">
        <v>31.428000000000001</v>
      </c>
      <c r="N107" s="193">
        <v>61.904000000000003</v>
      </c>
      <c r="O107" s="193">
        <v>10.476000000000001</v>
      </c>
      <c r="P107" s="193">
        <v>17.809200000000001</v>
      </c>
      <c r="Q107" s="193">
        <f t="shared" si="2"/>
        <v>121.6172</v>
      </c>
      <c r="R107" s="173">
        <v>1683</v>
      </c>
      <c r="S107" s="174">
        <v>643</v>
      </c>
      <c r="T107" s="194" t="s">
        <v>357</v>
      </c>
      <c r="U107" s="201"/>
    </row>
    <row r="108" spans="1:21" ht="24.95" customHeight="1">
      <c r="A108" s="190">
        <v>103</v>
      </c>
      <c r="B108" s="168" t="s">
        <v>168</v>
      </c>
      <c r="C108" s="165" t="s">
        <v>19</v>
      </c>
      <c r="D108" s="203">
        <v>70.421999999999997</v>
      </c>
      <c r="E108" s="198">
        <v>1.234</v>
      </c>
      <c r="F108" s="165" t="s">
        <v>234</v>
      </c>
      <c r="G108" s="191" t="s">
        <v>253</v>
      </c>
      <c r="H108" s="165" t="s">
        <v>245</v>
      </c>
      <c r="I108" s="169" t="s">
        <v>417</v>
      </c>
      <c r="J108" s="192" t="s">
        <v>404</v>
      </c>
      <c r="K108" s="192" t="s">
        <v>254</v>
      </c>
      <c r="L108" s="192" t="s">
        <v>255</v>
      </c>
      <c r="M108" s="193">
        <v>21.1266</v>
      </c>
      <c r="N108" s="193">
        <v>28.168800000000001</v>
      </c>
      <c r="O108" s="193">
        <v>7.0422000000000002</v>
      </c>
      <c r="P108" s="193">
        <v>11.97174</v>
      </c>
      <c r="Q108" s="193">
        <f t="shared" si="2"/>
        <v>68.309340000000006</v>
      </c>
      <c r="R108" s="197">
        <v>2024</v>
      </c>
      <c r="S108" s="200" t="s">
        <v>358</v>
      </c>
      <c r="T108" s="194" t="s">
        <v>359</v>
      </c>
      <c r="U108" s="201"/>
    </row>
    <row r="109" spans="1:21" s="2" customFormat="1" ht="24.95" customHeight="1">
      <c r="A109" s="190">
        <v>104</v>
      </c>
      <c r="B109" s="204" t="s">
        <v>60</v>
      </c>
      <c r="C109" s="205" t="s">
        <v>19</v>
      </c>
      <c r="D109" s="166">
        <v>191.559835051546</v>
      </c>
      <c r="E109" s="167">
        <v>2.0299999999999998</v>
      </c>
      <c r="F109" s="165" t="s">
        <v>20</v>
      </c>
      <c r="G109" s="191" t="s">
        <v>253</v>
      </c>
      <c r="H109" s="165" t="s">
        <v>245</v>
      </c>
      <c r="I109" s="169" t="s">
        <v>418</v>
      </c>
      <c r="J109" s="192" t="s">
        <v>404</v>
      </c>
      <c r="K109" s="192" t="s">
        <v>254</v>
      </c>
      <c r="L109" s="192" t="s">
        <v>255</v>
      </c>
      <c r="M109" s="193">
        <v>48.189599999999999</v>
      </c>
      <c r="N109" s="193">
        <v>64.252799999999993</v>
      </c>
      <c r="O109" s="193">
        <v>46.063200000000002</v>
      </c>
      <c r="P109" s="193">
        <v>27.30744</v>
      </c>
      <c r="Q109" s="193">
        <f t="shared" si="2"/>
        <v>185.81304</v>
      </c>
      <c r="R109" s="174">
        <f>2180+1936+1115</f>
        <v>5231</v>
      </c>
      <c r="S109" s="174">
        <f>443+200+545</f>
        <v>1188</v>
      </c>
      <c r="T109" s="194" t="s">
        <v>360</v>
      </c>
      <c r="U109" s="195"/>
    </row>
    <row r="110" spans="1:21" s="2" customFormat="1" ht="24.95" customHeight="1">
      <c r="A110" s="190">
        <v>105</v>
      </c>
      <c r="B110" s="164" t="s">
        <v>66</v>
      </c>
      <c r="C110" s="165" t="s">
        <v>19</v>
      </c>
      <c r="D110" s="166">
        <v>108.64</v>
      </c>
      <c r="E110" s="167">
        <v>1.385</v>
      </c>
      <c r="F110" s="165" t="s">
        <v>20</v>
      </c>
      <c r="G110" s="191" t="s">
        <v>253</v>
      </c>
      <c r="H110" s="165" t="s">
        <v>245</v>
      </c>
      <c r="I110" s="169" t="s">
        <v>418</v>
      </c>
      <c r="J110" s="192" t="s">
        <v>404</v>
      </c>
      <c r="K110" s="192" t="s">
        <v>254</v>
      </c>
      <c r="L110" s="192" t="s">
        <v>255</v>
      </c>
      <c r="M110" s="193">
        <v>32.591999999999999</v>
      </c>
      <c r="N110" s="193">
        <v>43.456000000000003</v>
      </c>
      <c r="O110" s="193">
        <v>10.864000000000001</v>
      </c>
      <c r="P110" s="193">
        <v>18.468800000000002</v>
      </c>
      <c r="Q110" s="193">
        <f t="shared" si="2"/>
        <v>105.38079999999999</v>
      </c>
      <c r="R110" s="174">
        <v>1337</v>
      </c>
      <c r="S110" s="174">
        <v>58</v>
      </c>
      <c r="T110" s="194" t="s">
        <v>361</v>
      </c>
      <c r="U110" s="195"/>
    </row>
    <row r="111" spans="1:21" s="2" customFormat="1" ht="24.95" customHeight="1">
      <c r="A111" s="190">
        <v>106</v>
      </c>
      <c r="B111" s="164" t="s">
        <v>72</v>
      </c>
      <c r="C111" s="165" t="s">
        <v>19</v>
      </c>
      <c r="D111" s="166">
        <v>66.736000000000004</v>
      </c>
      <c r="E111" s="167">
        <v>0.85</v>
      </c>
      <c r="F111" s="165" t="s">
        <v>20</v>
      </c>
      <c r="G111" s="191" t="s">
        <v>253</v>
      </c>
      <c r="H111" s="165" t="s">
        <v>245</v>
      </c>
      <c r="I111" s="169" t="s">
        <v>418</v>
      </c>
      <c r="J111" s="192" t="s">
        <v>404</v>
      </c>
      <c r="K111" s="192" t="s">
        <v>254</v>
      </c>
      <c r="L111" s="192" t="s">
        <v>255</v>
      </c>
      <c r="M111" s="193">
        <v>20.020800000000001</v>
      </c>
      <c r="N111" s="193">
        <v>26.694400000000002</v>
      </c>
      <c r="O111" s="193">
        <v>6.6736000000000004</v>
      </c>
      <c r="P111" s="193">
        <v>11.34512</v>
      </c>
      <c r="Q111" s="193">
        <f t="shared" si="2"/>
        <v>64.733919999999998</v>
      </c>
      <c r="R111" s="173">
        <v>764</v>
      </c>
      <c r="S111" s="174">
        <v>318</v>
      </c>
      <c r="T111" s="194" t="s">
        <v>362</v>
      </c>
      <c r="U111" s="195"/>
    </row>
    <row r="112" spans="1:21" s="22" customFormat="1" ht="24.95" customHeight="1">
      <c r="A112" s="190">
        <v>107</v>
      </c>
      <c r="B112" s="165" t="s">
        <v>125</v>
      </c>
      <c r="C112" s="165" t="s">
        <v>19</v>
      </c>
      <c r="D112" s="166">
        <v>264.07294135051598</v>
      </c>
      <c r="E112" s="167">
        <v>4.2450000000000001</v>
      </c>
      <c r="F112" s="163" t="s">
        <v>407</v>
      </c>
      <c r="G112" s="191" t="s">
        <v>253</v>
      </c>
      <c r="H112" s="165" t="s">
        <v>245</v>
      </c>
      <c r="I112" s="169" t="s">
        <v>418</v>
      </c>
      <c r="J112" s="192" t="s">
        <v>404</v>
      </c>
      <c r="K112" s="192" t="s">
        <v>254</v>
      </c>
      <c r="L112" s="192" t="s">
        <v>255</v>
      </c>
      <c r="M112" s="193">
        <v>68.233790099999993</v>
      </c>
      <c r="N112" s="193">
        <v>140.97838680000001</v>
      </c>
      <c r="O112" s="193">
        <v>22.744596699999999</v>
      </c>
      <c r="P112" s="193">
        <v>24.1939795100003</v>
      </c>
      <c r="Q112" s="193">
        <f t="shared" si="2"/>
        <v>256.15075310999998</v>
      </c>
      <c r="R112" s="173">
        <v>2894</v>
      </c>
      <c r="S112" s="173">
        <v>461</v>
      </c>
      <c r="T112" s="194" t="s">
        <v>363</v>
      </c>
      <c r="U112" s="195"/>
    </row>
    <row r="113" spans="1:21" s="2" customFormat="1" ht="24.95" customHeight="1">
      <c r="A113" s="190">
        <v>108</v>
      </c>
      <c r="B113" s="165" t="s">
        <v>219</v>
      </c>
      <c r="C113" s="165" t="s">
        <v>19</v>
      </c>
      <c r="D113" s="166">
        <v>54.125999999999998</v>
      </c>
      <c r="E113" s="167">
        <v>0.93</v>
      </c>
      <c r="F113" s="163" t="s">
        <v>407</v>
      </c>
      <c r="G113" s="191" t="s">
        <v>253</v>
      </c>
      <c r="H113" s="165" t="s">
        <v>245</v>
      </c>
      <c r="I113" s="169" t="s">
        <v>418</v>
      </c>
      <c r="J113" s="192" t="s">
        <v>404</v>
      </c>
      <c r="K113" s="192" t="s">
        <v>254</v>
      </c>
      <c r="L113" s="192" t="s">
        <v>255</v>
      </c>
      <c r="M113" s="193">
        <v>16.2378</v>
      </c>
      <c r="N113" s="193">
        <v>21.650400000000001</v>
      </c>
      <c r="O113" s="193">
        <v>5.4126000000000003</v>
      </c>
      <c r="P113" s="193">
        <v>9.2014200000000006</v>
      </c>
      <c r="Q113" s="193">
        <f t="shared" si="2"/>
        <v>52.502220000000001</v>
      </c>
      <c r="R113" s="173">
        <v>1998</v>
      </c>
      <c r="S113" s="174">
        <v>39</v>
      </c>
      <c r="T113" s="194" t="s">
        <v>364</v>
      </c>
      <c r="U113" s="195"/>
    </row>
    <row r="114" spans="1:21" s="2" customFormat="1" ht="24.95" customHeight="1">
      <c r="A114" s="190">
        <v>109</v>
      </c>
      <c r="B114" s="165" t="s">
        <v>365</v>
      </c>
      <c r="C114" s="165" t="s">
        <v>19</v>
      </c>
      <c r="D114" s="166">
        <v>126.154556701031</v>
      </c>
      <c r="E114" s="167">
        <v>1.1459999999999999</v>
      </c>
      <c r="F114" s="165" t="s">
        <v>20</v>
      </c>
      <c r="G114" s="191" t="s">
        <v>253</v>
      </c>
      <c r="H114" s="165" t="s">
        <v>245</v>
      </c>
      <c r="I114" s="169" t="s">
        <v>418</v>
      </c>
      <c r="J114" s="192" t="s">
        <v>404</v>
      </c>
      <c r="K114" s="192" t="s">
        <v>254</v>
      </c>
      <c r="L114" s="192" t="s">
        <v>255</v>
      </c>
      <c r="M114" s="193">
        <v>31.660799999999998</v>
      </c>
      <c r="N114" s="193">
        <v>62.214399999999998</v>
      </c>
      <c r="O114" s="193">
        <v>10.553599999999999</v>
      </c>
      <c r="P114" s="193">
        <v>17.941120000000002</v>
      </c>
      <c r="Q114" s="193">
        <f t="shared" si="2"/>
        <v>122.36991999999999</v>
      </c>
      <c r="R114" s="173">
        <f>796+1043</f>
        <v>1839</v>
      </c>
      <c r="S114" s="174">
        <f>53+19</f>
        <v>72</v>
      </c>
      <c r="T114" s="194" t="s">
        <v>366</v>
      </c>
      <c r="U114" s="195"/>
    </row>
    <row r="115" spans="1:21" s="2" customFormat="1" ht="24.95" customHeight="1">
      <c r="A115" s="190">
        <v>110</v>
      </c>
      <c r="B115" s="165" t="s">
        <v>227</v>
      </c>
      <c r="C115" s="165" t="s">
        <v>19</v>
      </c>
      <c r="D115" s="166">
        <v>43.65</v>
      </c>
      <c r="E115" s="167">
        <v>0.73699999999999999</v>
      </c>
      <c r="F115" s="163" t="s">
        <v>407</v>
      </c>
      <c r="G115" s="191" t="s">
        <v>253</v>
      </c>
      <c r="H115" s="165" t="s">
        <v>245</v>
      </c>
      <c r="I115" s="169" t="s">
        <v>418</v>
      </c>
      <c r="J115" s="192" t="s">
        <v>404</v>
      </c>
      <c r="K115" s="192" t="s">
        <v>254</v>
      </c>
      <c r="L115" s="192" t="s">
        <v>255</v>
      </c>
      <c r="M115" s="193">
        <v>13.095000000000001</v>
      </c>
      <c r="N115" s="193">
        <v>17.46</v>
      </c>
      <c r="O115" s="193">
        <v>4.3650000000000002</v>
      </c>
      <c r="P115" s="193">
        <v>7.4204999999999997</v>
      </c>
      <c r="Q115" s="193">
        <f t="shared" si="2"/>
        <v>42.340499999999999</v>
      </c>
      <c r="R115" s="173">
        <v>966</v>
      </c>
      <c r="S115" s="174">
        <v>127</v>
      </c>
      <c r="T115" s="194" t="s">
        <v>367</v>
      </c>
      <c r="U115" s="195"/>
    </row>
    <row r="116" spans="1:21" s="2" customFormat="1" ht="24.95" customHeight="1">
      <c r="A116" s="190">
        <v>111</v>
      </c>
      <c r="B116" s="204" t="s">
        <v>61</v>
      </c>
      <c r="C116" s="205" t="s">
        <v>19</v>
      </c>
      <c r="D116" s="166">
        <v>43.65</v>
      </c>
      <c r="E116" s="167">
        <v>0.749</v>
      </c>
      <c r="F116" s="163" t="s">
        <v>407</v>
      </c>
      <c r="G116" s="191" t="s">
        <v>253</v>
      </c>
      <c r="H116" s="165" t="s">
        <v>245</v>
      </c>
      <c r="I116" s="169" t="s">
        <v>418</v>
      </c>
      <c r="J116" s="192" t="s">
        <v>404</v>
      </c>
      <c r="K116" s="192" t="s">
        <v>254</v>
      </c>
      <c r="L116" s="192" t="s">
        <v>255</v>
      </c>
      <c r="M116" s="193">
        <v>13.095000000000001</v>
      </c>
      <c r="N116" s="193">
        <v>17.46</v>
      </c>
      <c r="O116" s="193">
        <v>4.3650000000000002</v>
      </c>
      <c r="P116" s="193">
        <v>7.4204999999999997</v>
      </c>
      <c r="Q116" s="193">
        <f t="shared" si="2"/>
        <v>42.340499999999999</v>
      </c>
      <c r="R116" s="174">
        <v>795</v>
      </c>
      <c r="S116" s="173">
        <v>276</v>
      </c>
      <c r="T116" s="194" t="s">
        <v>368</v>
      </c>
      <c r="U116" s="195"/>
    </row>
    <row r="117" spans="1:21" s="22" customFormat="1" ht="24.95" customHeight="1">
      <c r="A117" s="206"/>
      <c r="B117" s="207" t="s">
        <v>369</v>
      </c>
      <c r="C117" s="207"/>
      <c r="D117" s="208">
        <f>SUM(D6:D116)</f>
        <v>9915.0602061855698</v>
      </c>
      <c r="E117" s="208">
        <f>SUM(E6:E116)</f>
        <v>146.5617</v>
      </c>
      <c r="F117" s="209"/>
      <c r="G117" s="210"/>
      <c r="H117" s="210"/>
      <c r="I117" s="210"/>
      <c r="J117" s="210"/>
      <c r="K117" s="210"/>
      <c r="L117" s="211"/>
      <c r="M117" s="212">
        <f>SUM(M6:M116)</f>
        <v>3024.4859999999999</v>
      </c>
      <c r="N117" s="212">
        <f t="shared" ref="N117:Q117" si="3">SUM(N6:N116)</f>
        <v>4032.6480000000001</v>
      </c>
      <c r="O117" s="212">
        <f t="shared" si="3"/>
        <v>1000</v>
      </c>
      <c r="P117" s="212">
        <f t="shared" si="3"/>
        <v>1560.4744000000001</v>
      </c>
      <c r="Q117" s="212">
        <f t="shared" si="3"/>
        <v>9617.6083999999901</v>
      </c>
      <c r="R117" s="212"/>
      <c r="S117" s="213"/>
      <c r="T117" s="213"/>
      <c r="U117" s="214"/>
    </row>
  </sheetData>
  <mergeCells count="19">
    <mergeCell ref="I3:I5"/>
    <mergeCell ref="A1:U1"/>
    <mergeCell ref="A2:B2"/>
    <mergeCell ref="S2:T2"/>
    <mergeCell ref="M3:Q3"/>
    <mergeCell ref="A3:A5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L3:L5"/>
    <mergeCell ref="T3:T5"/>
    <mergeCell ref="U3:U5"/>
    <mergeCell ref="R3:S4"/>
  </mergeCells>
  <phoneticPr fontId="13" type="noConversion"/>
  <printOptions horizontalCentered="1"/>
  <pageMargins left="0.39305555555555599" right="0.39305555555555599" top="0.39305555555555599" bottom="0.39305555555555599" header="0.5" footer="0.5"/>
  <pageSetup paperSize="9" orientation="landscape" r:id="rId1"/>
  <ignoredErrors>
    <ignoredError sqref="M117:P1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U32"/>
  <sheetViews>
    <sheetView workbookViewId="0">
      <selection activeCell="A12" sqref="A1:XFD1048576"/>
    </sheetView>
  </sheetViews>
  <sheetFormatPr defaultColWidth="8.75" defaultRowHeight="14.25"/>
  <cols>
    <col min="1" max="1" width="4.625" style="131" customWidth="1"/>
    <col min="2" max="2" width="20.5" style="131" customWidth="1"/>
    <col min="3" max="3" width="5.875" style="131" customWidth="1"/>
    <col min="4" max="4" width="6.75" style="131" customWidth="1"/>
    <col min="5" max="5" width="7.875" style="131" customWidth="1"/>
    <col min="6" max="6" width="27.5" style="182" customWidth="1"/>
    <col min="7" max="7" width="11" style="183" customWidth="1"/>
    <col min="8" max="9" width="13.125" style="184" customWidth="1"/>
    <col min="10" max="11" width="11" style="183" customWidth="1"/>
    <col min="12" max="12" width="11" style="185" customWidth="1"/>
    <col min="13" max="16" width="9.625" style="131" customWidth="1"/>
    <col min="17" max="18" width="5.625" style="182" customWidth="1"/>
    <col min="19" max="19" width="8.75" style="182"/>
    <col min="20" max="254" width="8.75" style="131"/>
    <col min="255" max="16384" width="8.75" style="177"/>
  </cols>
  <sheetData>
    <row r="1" spans="1:255" s="131" customFormat="1" ht="33.75" customHeight="1">
      <c r="A1" s="130" t="s">
        <v>406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55" s="140" customFormat="1" ht="21.75" customHeight="1" thickBot="1">
      <c r="A2" s="132"/>
      <c r="B2" s="132"/>
      <c r="C2" s="133"/>
      <c r="D2" s="133"/>
      <c r="E2" s="133"/>
      <c r="F2" s="134"/>
      <c r="G2" s="135"/>
      <c r="H2" s="134"/>
      <c r="I2" s="134"/>
      <c r="J2" s="135"/>
      <c r="K2" s="135"/>
      <c r="L2" s="135"/>
      <c r="M2" s="136"/>
      <c r="N2" s="136"/>
      <c r="O2" s="136"/>
      <c r="P2" s="136"/>
      <c r="Q2" s="137"/>
      <c r="R2" s="138"/>
      <c r="S2" s="139"/>
    </row>
    <row r="3" spans="1:255" s="151" customFormat="1" ht="29.1" customHeight="1">
      <c r="A3" s="141" t="s">
        <v>4</v>
      </c>
      <c r="B3" s="142" t="s">
        <v>5</v>
      </c>
      <c r="C3" s="142" t="s">
        <v>6</v>
      </c>
      <c r="D3" s="142" t="s">
        <v>7</v>
      </c>
      <c r="E3" s="142" t="s">
        <v>8</v>
      </c>
      <c r="F3" s="142" t="s">
        <v>9</v>
      </c>
      <c r="G3" s="143" t="s">
        <v>237</v>
      </c>
      <c r="H3" s="142" t="s">
        <v>238</v>
      </c>
      <c r="I3" s="144" t="s">
        <v>403</v>
      </c>
      <c r="J3" s="143" t="s">
        <v>239</v>
      </c>
      <c r="K3" s="143" t="s">
        <v>240</v>
      </c>
      <c r="L3" s="143" t="s">
        <v>241</v>
      </c>
      <c r="M3" s="145" t="s">
        <v>242</v>
      </c>
      <c r="N3" s="146"/>
      <c r="O3" s="146"/>
      <c r="P3" s="147"/>
      <c r="Q3" s="148"/>
      <c r="R3" s="148"/>
      <c r="S3" s="149" t="s">
        <v>243</v>
      </c>
      <c r="T3" s="150" t="s">
        <v>12</v>
      </c>
    </row>
    <row r="4" spans="1:255" s="151" customFormat="1" ht="29.1" customHeight="1">
      <c r="A4" s="152"/>
      <c r="B4" s="153"/>
      <c r="C4" s="153"/>
      <c r="D4" s="153"/>
      <c r="E4" s="153"/>
      <c r="F4" s="153"/>
      <c r="G4" s="154"/>
      <c r="H4" s="153"/>
      <c r="I4" s="155"/>
      <c r="J4" s="154"/>
      <c r="K4" s="154"/>
      <c r="L4" s="154"/>
      <c r="M4" s="156"/>
      <c r="N4" s="156"/>
      <c r="O4" s="156" t="s">
        <v>370</v>
      </c>
      <c r="P4" s="156"/>
      <c r="Q4" s="157" t="s">
        <v>14</v>
      </c>
      <c r="R4" s="157"/>
      <c r="S4" s="158"/>
      <c r="T4" s="159"/>
    </row>
    <row r="5" spans="1:255" s="151" customFormat="1" ht="26.25" customHeight="1">
      <c r="A5" s="152"/>
      <c r="B5" s="153"/>
      <c r="C5" s="153"/>
      <c r="D5" s="153"/>
      <c r="E5" s="153"/>
      <c r="F5" s="153"/>
      <c r="G5" s="154"/>
      <c r="H5" s="153"/>
      <c r="I5" s="160"/>
      <c r="J5" s="154"/>
      <c r="K5" s="154"/>
      <c r="L5" s="154"/>
      <c r="M5" s="161">
        <v>0.3</v>
      </c>
      <c r="N5" s="161">
        <v>0.7</v>
      </c>
      <c r="O5" s="161">
        <v>0.97</v>
      </c>
      <c r="P5" s="161" t="s">
        <v>244</v>
      </c>
      <c r="Q5" s="162" t="s">
        <v>14</v>
      </c>
      <c r="R5" s="162" t="s">
        <v>17</v>
      </c>
      <c r="S5" s="158"/>
      <c r="T5" s="159"/>
    </row>
    <row r="6" spans="1:255" s="178" customFormat="1" ht="24.95" customHeight="1">
      <c r="A6" s="163">
        <v>1</v>
      </c>
      <c r="B6" s="164" t="s">
        <v>22</v>
      </c>
      <c r="C6" s="165" t="s">
        <v>19</v>
      </c>
      <c r="D6" s="166">
        <v>152.86477767</v>
      </c>
      <c r="E6" s="167">
        <v>1.9019999999999999</v>
      </c>
      <c r="F6" s="165" t="s">
        <v>20</v>
      </c>
      <c r="G6" s="168" t="s">
        <v>371</v>
      </c>
      <c r="H6" s="165" t="s">
        <v>245</v>
      </c>
      <c r="I6" s="169" t="s">
        <v>405</v>
      </c>
      <c r="J6" s="168" t="s">
        <v>372</v>
      </c>
      <c r="K6" s="168" t="s">
        <v>373</v>
      </c>
      <c r="L6" s="170" t="s">
        <v>374</v>
      </c>
      <c r="M6" s="171" t="s">
        <v>375</v>
      </c>
      <c r="N6" s="171" t="s">
        <v>375</v>
      </c>
      <c r="O6" s="172">
        <v>148.27883433989999</v>
      </c>
      <c r="P6" s="172">
        <f>O6</f>
        <v>148.27883433989999</v>
      </c>
      <c r="Q6" s="173">
        <v>4007</v>
      </c>
      <c r="R6" s="174">
        <v>87</v>
      </c>
      <c r="S6" s="175" t="s">
        <v>376</v>
      </c>
      <c r="T6" s="176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77"/>
    </row>
    <row r="7" spans="1:255" s="178" customFormat="1" ht="24.95" customHeight="1">
      <c r="A7" s="163">
        <v>2</v>
      </c>
      <c r="B7" s="165" t="s">
        <v>95</v>
      </c>
      <c r="C7" s="165" t="s">
        <v>19</v>
      </c>
      <c r="D7" s="166">
        <v>39.122928000000002</v>
      </c>
      <c r="E7" s="167">
        <v>0.63500000000000001</v>
      </c>
      <c r="F7" s="163" t="s">
        <v>407</v>
      </c>
      <c r="G7" s="168" t="s">
        <v>371</v>
      </c>
      <c r="H7" s="165" t="s">
        <v>245</v>
      </c>
      <c r="I7" s="169" t="s">
        <v>402</v>
      </c>
      <c r="J7" s="168" t="s">
        <v>372</v>
      </c>
      <c r="K7" s="168" t="s">
        <v>373</v>
      </c>
      <c r="L7" s="170" t="s">
        <v>374</v>
      </c>
      <c r="M7" s="171" t="s">
        <v>375</v>
      </c>
      <c r="N7" s="171" t="s">
        <v>375</v>
      </c>
      <c r="O7" s="172">
        <v>37.949240160000002</v>
      </c>
      <c r="P7" s="172">
        <f t="shared" ref="P7:P30" si="0">O7</f>
        <v>37.949240160000002</v>
      </c>
      <c r="Q7" s="173">
        <v>3914</v>
      </c>
      <c r="R7" s="174">
        <v>675</v>
      </c>
      <c r="S7" s="175" t="s">
        <v>377</v>
      </c>
      <c r="T7" s="176"/>
    </row>
    <row r="8" spans="1:255" s="178" customFormat="1" ht="24.95" customHeight="1">
      <c r="A8" s="163">
        <v>3</v>
      </c>
      <c r="B8" s="165" t="s">
        <v>96</v>
      </c>
      <c r="C8" s="165" t="s">
        <v>19</v>
      </c>
      <c r="D8" s="166">
        <v>33.564377999999998</v>
      </c>
      <c r="E8" s="167">
        <v>0.51700000000000002</v>
      </c>
      <c r="F8" s="163" t="s">
        <v>407</v>
      </c>
      <c r="G8" s="168" t="s">
        <v>371</v>
      </c>
      <c r="H8" s="165" t="s">
        <v>245</v>
      </c>
      <c r="I8" s="169" t="s">
        <v>402</v>
      </c>
      <c r="J8" s="168" t="s">
        <v>372</v>
      </c>
      <c r="K8" s="168" t="s">
        <v>373</v>
      </c>
      <c r="L8" s="170" t="s">
        <v>374</v>
      </c>
      <c r="M8" s="171" t="s">
        <v>375</v>
      </c>
      <c r="N8" s="171" t="s">
        <v>375</v>
      </c>
      <c r="O8" s="172">
        <v>32.557446659999997</v>
      </c>
      <c r="P8" s="172">
        <f t="shared" si="0"/>
        <v>32.557446659999997</v>
      </c>
      <c r="Q8" s="174">
        <v>1556</v>
      </c>
      <c r="R8" s="174">
        <v>174</v>
      </c>
      <c r="S8" s="175" t="s">
        <v>378</v>
      </c>
      <c r="T8" s="176"/>
    </row>
    <row r="9" spans="1:255" s="178" customFormat="1" ht="24.95" customHeight="1">
      <c r="A9" s="163">
        <v>4</v>
      </c>
      <c r="B9" s="165" t="s">
        <v>102</v>
      </c>
      <c r="C9" s="165" t="s">
        <v>19</v>
      </c>
      <c r="D9" s="166">
        <v>53.559350000000002</v>
      </c>
      <c r="E9" s="167">
        <v>0.82</v>
      </c>
      <c r="F9" s="163" t="s">
        <v>407</v>
      </c>
      <c r="G9" s="168" t="s">
        <v>371</v>
      </c>
      <c r="H9" s="165" t="s">
        <v>245</v>
      </c>
      <c r="I9" s="169" t="s">
        <v>402</v>
      </c>
      <c r="J9" s="168" t="s">
        <v>372</v>
      </c>
      <c r="K9" s="168" t="s">
        <v>373</v>
      </c>
      <c r="L9" s="170" t="s">
        <v>374</v>
      </c>
      <c r="M9" s="171" t="s">
        <v>375</v>
      </c>
      <c r="N9" s="171" t="s">
        <v>375</v>
      </c>
      <c r="O9" s="172">
        <v>51.952569500000003</v>
      </c>
      <c r="P9" s="172">
        <f t="shared" si="0"/>
        <v>51.952569500000003</v>
      </c>
      <c r="Q9" s="173">
        <v>1843</v>
      </c>
      <c r="R9" s="174">
        <v>250</v>
      </c>
      <c r="S9" s="175" t="s">
        <v>379</v>
      </c>
      <c r="T9" s="176"/>
    </row>
    <row r="10" spans="1:255" s="178" customFormat="1" ht="24.95" customHeight="1">
      <c r="A10" s="163">
        <v>5</v>
      </c>
      <c r="B10" s="165" t="s">
        <v>104</v>
      </c>
      <c r="C10" s="165" t="s">
        <v>19</v>
      </c>
      <c r="D10" s="166">
        <v>25.690814</v>
      </c>
      <c r="E10" s="167">
        <v>0.44</v>
      </c>
      <c r="F10" s="163" t="s">
        <v>407</v>
      </c>
      <c r="G10" s="168" t="s">
        <v>371</v>
      </c>
      <c r="H10" s="165" t="s">
        <v>245</v>
      </c>
      <c r="I10" s="169" t="s">
        <v>408</v>
      </c>
      <c r="J10" s="168" t="s">
        <v>372</v>
      </c>
      <c r="K10" s="168" t="s">
        <v>373</v>
      </c>
      <c r="L10" s="170" t="s">
        <v>374</v>
      </c>
      <c r="M10" s="171" t="s">
        <v>375</v>
      </c>
      <c r="N10" s="171" t="s">
        <v>375</v>
      </c>
      <c r="O10" s="172">
        <v>24.920089579999999</v>
      </c>
      <c r="P10" s="172">
        <f t="shared" si="0"/>
        <v>24.920089579999999</v>
      </c>
      <c r="Q10" s="174">
        <v>821</v>
      </c>
      <c r="R10" s="174">
        <v>41</v>
      </c>
      <c r="S10" s="175" t="s">
        <v>380</v>
      </c>
      <c r="T10" s="176"/>
    </row>
    <row r="11" spans="1:255" s="178" customFormat="1" ht="24.95" customHeight="1">
      <c r="A11" s="163">
        <v>6</v>
      </c>
      <c r="B11" s="165" t="s">
        <v>112</v>
      </c>
      <c r="C11" s="165" t="s">
        <v>19</v>
      </c>
      <c r="D11" s="166">
        <v>72.232858100000001</v>
      </c>
      <c r="E11" s="167">
        <v>1.3129999999999999</v>
      </c>
      <c r="F11" s="165" t="s">
        <v>20</v>
      </c>
      <c r="G11" s="168" t="s">
        <v>371</v>
      </c>
      <c r="H11" s="165" t="s">
        <v>245</v>
      </c>
      <c r="I11" s="169" t="s">
        <v>409</v>
      </c>
      <c r="J11" s="168" t="s">
        <v>372</v>
      </c>
      <c r="K11" s="168" t="s">
        <v>373</v>
      </c>
      <c r="L11" s="170" t="s">
        <v>374</v>
      </c>
      <c r="M11" s="171" t="s">
        <v>375</v>
      </c>
      <c r="N11" s="171" t="s">
        <v>375</v>
      </c>
      <c r="O11" s="172">
        <v>70.065872357000003</v>
      </c>
      <c r="P11" s="172">
        <f t="shared" si="0"/>
        <v>70.065872357000003</v>
      </c>
      <c r="Q11" s="173">
        <v>923</v>
      </c>
      <c r="R11" s="174">
        <v>39</v>
      </c>
      <c r="S11" s="175" t="s">
        <v>381</v>
      </c>
      <c r="T11" s="176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77"/>
    </row>
    <row r="12" spans="1:255" s="178" customFormat="1" ht="24.95" customHeight="1">
      <c r="A12" s="163">
        <v>7</v>
      </c>
      <c r="B12" s="165" t="s">
        <v>122</v>
      </c>
      <c r="C12" s="165" t="s">
        <v>19</v>
      </c>
      <c r="D12" s="166">
        <v>18.2807955</v>
      </c>
      <c r="E12" s="167">
        <v>0.25700000000000001</v>
      </c>
      <c r="F12" s="163" t="s">
        <v>407</v>
      </c>
      <c r="G12" s="168" t="s">
        <v>371</v>
      </c>
      <c r="H12" s="165" t="s">
        <v>245</v>
      </c>
      <c r="I12" s="169" t="s">
        <v>409</v>
      </c>
      <c r="J12" s="168" t="s">
        <v>372</v>
      </c>
      <c r="K12" s="168" t="s">
        <v>373</v>
      </c>
      <c r="L12" s="170" t="s">
        <v>374</v>
      </c>
      <c r="M12" s="171" t="s">
        <v>375</v>
      </c>
      <c r="N12" s="171" t="s">
        <v>375</v>
      </c>
      <c r="O12" s="172">
        <v>17.732371635</v>
      </c>
      <c r="P12" s="172">
        <f t="shared" si="0"/>
        <v>17.732371635</v>
      </c>
      <c r="Q12" s="174">
        <v>900</v>
      </c>
      <c r="R12" s="174">
        <v>24</v>
      </c>
      <c r="S12" s="175" t="s">
        <v>382</v>
      </c>
      <c r="T12" s="176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77"/>
    </row>
    <row r="13" spans="1:255" s="178" customFormat="1" ht="24.95" customHeight="1">
      <c r="A13" s="163">
        <v>8</v>
      </c>
      <c r="B13" s="165" t="s">
        <v>165</v>
      </c>
      <c r="C13" s="165" t="s">
        <v>19</v>
      </c>
      <c r="D13" s="166">
        <v>113.35351679999999</v>
      </c>
      <c r="E13" s="167">
        <v>2.1</v>
      </c>
      <c r="F13" s="163" t="s">
        <v>407</v>
      </c>
      <c r="G13" s="168" t="s">
        <v>371</v>
      </c>
      <c r="H13" s="165" t="s">
        <v>245</v>
      </c>
      <c r="I13" s="169" t="s">
        <v>410</v>
      </c>
      <c r="J13" s="168" t="s">
        <v>372</v>
      </c>
      <c r="K13" s="168" t="s">
        <v>373</v>
      </c>
      <c r="L13" s="170" t="s">
        <v>374</v>
      </c>
      <c r="M13" s="171" t="s">
        <v>375</v>
      </c>
      <c r="N13" s="171" t="s">
        <v>375</v>
      </c>
      <c r="O13" s="172">
        <v>109.952911296</v>
      </c>
      <c r="P13" s="172">
        <f t="shared" si="0"/>
        <v>109.952911296</v>
      </c>
      <c r="Q13" s="174">
        <v>1989</v>
      </c>
      <c r="R13" s="174">
        <v>47</v>
      </c>
      <c r="S13" s="175" t="s">
        <v>383</v>
      </c>
      <c r="T13" s="176"/>
    </row>
    <row r="14" spans="1:255" s="178" customFormat="1" ht="24.95" customHeight="1">
      <c r="A14" s="163">
        <v>9</v>
      </c>
      <c r="B14" s="165" t="s">
        <v>170</v>
      </c>
      <c r="C14" s="165" t="s">
        <v>19</v>
      </c>
      <c r="D14" s="166">
        <v>35.1828</v>
      </c>
      <c r="E14" s="167">
        <v>0.67400000000000004</v>
      </c>
      <c r="F14" s="163" t="s">
        <v>407</v>
      </c>
      <c r="G14" s="168" t="s">
        <v>371</v>
      </c>
      <c r="H14" s="165" t="s">
        <v>245</v>
      </c>
      <c r="I14" s="169" t="s">
        <v>410</v>
      </c>
      <c r="J14" s="168" t="s">
        <v>372</v>
      </c>
      <c r="K14" s="168" t="s">
        <v>373</v>
      </c>
      <c r="L14" s="170" t="s">
        <v>374</v>
      </c>
      <c r="M14" s="171" t="s">
        <v>375</v>
      </c>
      <c r="N14" s="171" t="s">
        <v>375</v>
      </c>
      <c r="O14" s="172">
        <v>34.127316</v>
      </c>
      <c r="P14" s="172">
        <f t="shared" si="0"/>
        <v>34.127316</v>
      </c>
      <c r="Q14" s="174">
        <v>1098</v>
      </c>
      <c r="R14" s="174">
        <v>334</v>
      </c>
      <c r="S14" s="175" t="s">
        <v>384</v>
      </c>
      <c r="T14" s="176"/>
    </row>
    <row r="15" spans="1:255" s="178" customFormat="1" ht="24.95" customHeight="1">
      <c r="A15" s="163">
        <v>10</v>
      </c>
      <c r="B15" s="165" t="s">
        <v>166</v>
      </c>
      <c r="C15" s="165" t="s">
        <v>19</v>
      </c>
      <c r="D15" s="166">
        <v>72.048072000000005</v>
      </c>
      <c r="E15" s="167">
        <v>1.2150000000000001</v>
      </c>
      <c r="F15" s="163" t="s">
        <v>407</v>
      </c>
      <c r="G15" s="168" t="s">
        <v>371</v>
      </c>
      <c r="H15" s="165" t="s">
        <v>245</v>
      </c>
      <c r="I15" s="169" t="s">
        <v>410</v>
      </c>
      <c r="J15" s="168" t="s">
        <v>372</v>
      </c>
      <c r="K15" s="168" t="s">
        <v>373</v>
      </c>
      <c r="L15" s="170" t="s">
        <v>374</v>
      </c>
      <c r="M15" s="171" t="s">
        <v>375</v>
      </c>
      <c r="N15" s="171" t="s">
        <v>375</v>
      </c>
      <c r="O15" s="172">
        <v>69.886629839999998</v>
      </c>
      <c r="P15" s="172">
        <f t="shared" si="0"/>
        <v>69.886629839999998</v>
      </c>
      <c r="Q15" s="173">
        <v>2469</v>
      </c>
      <c r="R15" s="174">
        <v>20</v>
      </c>
      <c r="S15" s="175" t="s">
        <v>385</v>
      </c>
      <c r="T15" s="176"/>
    </row>
    <row r="16" spans="1:255" s="178" customFormat="1" ht="24.95" customHeight="1">
      <c r="A16" s="163">
        <v>11</v>
      </c>
      <c r="B16" s="165" t="s">
        <v>172</v>
      </c>
      <c r="C16" s="165" t="s">
        <v>19</v>
      </c>
      <c r="D16" s="166">
        <v>120.920655044444</v>
      </c>
      <c r="E16" s="179">
        <v>1.8789</v>
      </c>
      <c r="F16" s="163" t="s">
        <v>407</v>
      </c>
      <c r="G16" s="168" t="s">
        <v>371</v>
      </c>
      <c r="H16" s="165" t="s">
        <v>245</v>
      </c>
      <c r="I16" s="169" t="s">
        <v>410</v>
      </c>
      <c r="J16" s="168" t="s">
        <v>372</v>
      </c>
      <c r="K16" s="168" t="s">
        <v>373</v>
      </c>
      <c r="L16" s="170" t="s">
        <v>374</v>
      </c>
      <c r="M16" s="171" t="s">
        <v>375</v>
      </c>
      <c r="N16" s="171" t="s">
        <v>375</v>
      </c>
      <c r="O16" s="172">
        <v>117.293035393111</v>
      </c>
      <c r="P16" s="172">
        <f t="shared" si="0"/>
        <v>117.293035393111</v>
      </c>
      <c r="Q16" s="173">
        <v>2483</v>
      </c>
      <c r="R16" s="174">
        <v>62</v>
      </c>
      <c r="S16" s="175" t="s">
        <v>386</v>
      </c>
      <c r="T16" s="176"/>
    </row>
    <row r="17" spans="1:255" s="178" customFormat="1" ht="24.95" customHeight="1">
      <c r="A17" s="163">
        <v>12</v>
      </c>
      <c r="B17" s="165" t="s">
        <v>176</v>
      </c>
      <c r="C17" s="165" t="s">
        <v>19</v>
      </c>
      <c r="D17" s="166">
        <v>112.7787494</v>
      </c>
      <c r="E17" s="167">
        <v>2.06</v>
      </c>
      <c r="F17" s="163" t="s">
        <v>407</v>
      </c>
      <c r="G17" s="168" t="s">
        <v>371</v>
      </c>
      <c r="H17" s="165" t="s">
        <v>245</v>
      </c>
      <c r="I17" s="169" t="s">
        <v>410</v>
      </c>
      <c r="J17" s="168" t="s">
        <v>372</v>
      </c>
      <c r="K17" s="168" t="s">
        <v>373</v>
      </c>
      <c r="L17" s="170" t="s">
        <v>374</v>
      </c>
      <c r="M17" s="171" t="s">
        <v>375</v>
      </c>
      <c r="N17" s="171" t="s">
        <v>375</v>
      </c>
      <c r="O17" s="172">
        <v>109.395386918</v>
      </c>
      <c r="P17" s="172">
        <f t="shared" si="0"/>
        <v>109.395386918</v>
      </c>
      <c r="Q17" s="173">
        <v>2947</v>
      </c>
      <c r="R17" s="174">
        <v>551</v>
      </c>
      <c r="S17" s="175" t="s">
        <v>387</v>
      </c>
      <c r="T17" s="176"/>
    </row>
    <row r="18" spans="1:255" s="178" customFormat="1" ht="24.95" customHeight="1">
      <c r="A18" s="163">
        <v>13</v>
      </c>
      <c r="B18" s="165" t="s">
        <v>174</v>
      </c>
      <c r="C18" s="165" t="s">
        <v>19</v>
      </c>
      <c r="D18" s="166">
        <v>44.699396999999998</v>
      </c>
      <c r="E18" s="167">
        <v>0.72499999999999998</v>
      </c>
      <c r="F18" s="163" t="s">
        <v>407</v>
      </c>
      <c r="G18" s="168" t="s">
        <v>371</v>
      </c>
      <c r="H18" s="165" t="s">
        <v>245</v>
      </c>
      <c r="I18" s="169" t="s">
        <v>410</v>
      </c>
      <c r="J18" s="168" t="s">
        <v>372</v>
      </c>
      <c r="K18" s="168" t="s">
        <v>373</v>
      </c>
      <c r="L18" s="170" t="s">
        <v>374</v>
      </c>
      <c r="M18" s="171" t="s">
        <v>375</v>
      </c>
      <c r="N18" s="171" t="s">
        <v>375</v>
      </c>
      <c r="O18" s="172">
        <v>43.358415090000001</v>
      </c>
      <c r="P18" s="172">
        <f t="shared" si="0"/>
        <v>43.358415090000001</v>
      </c>
      <c r="Q18" s="173">
        <v>1989</v>
      </c>
      <c r="R18" s="174">
        <v>47</v>
      </c>
      <c r="S18" s="175" t="s">
        <v>383</v>
      </c>
      <c r="T18" s="176"/>
    </row>
    <row r="19" spans="1:255" s="178" customFormat="1" ht="24.95" customHeight="1">
      <c r="A19" s="163">
        <v>14</v>
      </c>
      <c r="B19" s="165" t="s">
        <v>171</v>
      </c>
      <c r="C19" s="165" t="s">
        <v>19</v>
      </c>
      <c r="D19" s="166">
        <v>91.828132499999995</v>
      </c>
      <c r="E19" s="167">
        <v>1.4950000000000001</v>
      </c>
      <c r="F19" s="163" t="s">
        <v>407</v>
      </c>
      <c r="G19" s="168" t="s">
        <v>371</v>
      </c>
      <c r="H19" s="165" t="s">
        <v>245</v>
      </c>
      <c r="I19" s="169" t="s">
        <v>410</v>
      </c>
      <c r="J19" s="168" t="s">
        <v>372</v>
      </c>
      <c r="K19" s="168" t="s">
        <v>373</v>
      </c>
      <c r="L19" s="170" t="s">
        <v>374</v>
      </c>
      <c r="M19" s="171" t="s">
        <v>375</v>
      </c>
      <c r="N19" s="171" t="s">
        <v>375</v>
      </c>
      <c r="O19" s="172">
        <v>89.073288524999995</v>
      </c>
      <c r="P19" s="172">
        <f t="shared" si="0"/>
        <v>89.073288524999995</v>
      </c>
      <c r="Q19" s="173">
        <v>1163</v>
      </c>
      <c r="R19" s="174">
        <v>496</v>
      </c>
      <c r="S19" s="175" t="s">
        <v>388</v>
      </c>
      <c r="T19" s="176"/>
    </row>
    <row r="20" spans="1:255" s="178" customFormat="1" ht="24.95" customHeight="1">
      <c r="A20" s="163">
        <v>15</v>
      </c>
      <c r="B20" s="165" t="s">
        <v>151</v>
      </c>
      <c r="C20" s="165" t="s">
        <v>19</v>
      </c>
      <c r="D20" s="166">
        <v>49.555509999999998</v>
      </c>
      <c r="E20" s="167">
        <v>0.75</v>
      </c>
      <c r="F20" s="163" t="s">
        <v>407</v>
      </c>
      <c r="G20" s="168" t="s">
        <v>371</v>
      </c>
      <c r="H20" s="165" t="s">
        <v>245</v>
      </c>
      <c r="I20" s="169" t="s">
        <v>410</v>
      </c>
      <c r="J20" s="168" t="s">
        <v>372</v>
      </c>
      <c r="K20" s="168" t="s">
        <v>373</v>
      </c>
      <c r="L20" s="170" t="s">
        <v>374</v>
      </c>
      <c r="M20" s="171" t="s">
        <v>375</v>
      </c>
      <c r="N20" s="171" t="s">
        <v>375</v>
      </c>
      <c r="O20" s="172">
        <v>48.0688447</v>
      </c>
      <c r="P20" s="172">
        <f t="shared" si="0"/>
        <v>48.0688447</v>
      </c>
      <c r="Q20" s="174">
        <v>896</v>
      </c>
      <c r="R20" s="174">
        <v>12</v>
      </c>
      <c r="S20" s="175" t="s">
        <v>389</v>
      </c>
      <c r="T20" s="176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77"/>
    </row>
    <row r="21" spans="1:255" s="178" customFormat="1" ht="24.95" customHeight="1">
      <c r="A21" s="163">
        <v>16</v>
      </c>
      <c r="B21" s="165" t="s">
        <v>179</v>
      </c>
      <c r="C21" s="165" t="s">
        <v>19</v>
      </c>
      <c r="D21" s="166">
        <v>28.332450000000001</v>
      </c>
      <c r="E21" s="167">
        <v>0.45</v>
      </c>
      <c r="F21" s="163" t="s">
        <v>407</v>
      </c>
      <c r="G21" s="168" t="s">
        <v>371</v>
      </c>
      <c r="H21" s="165" t="s">
        <v>245</v>
      </c>
      <c r="I21" s="169" t="s">
        <v>411</v>
      </c>
      <c r="J21" s="168" t="s">
        <v>372</v>
      </c>
      <c r="K21" s="168" t="s">
        <v>373</v>
      </c>
      <c r="L21" s="170" t="s">
        <v>374</v>
      </c>
      <c r="M21" s="171" t="s">
        <v>375</v>
      </c>
      <c r="N21" s="171" t="s">
        <v>375</v>
      </c>
      <c r="O21" s="172">
        <v>27.482476500000001</v>
      </c>
      <c r="P21" s="172">
        <f t="shared" si="0"/>
        <v>27.482476500000001</v>
      </c>
      <c r="Q21" s="173">
        <v>2629</v>
      </c>
      <c r="R21" s="174">
        <v>45</v>
      </c>
      <c r="S21" s="175" t="s">
        <v>390</v>
      </c>
      <c r="T21" s="176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77"/>
    </row>
    <row r="22" spans="1:255" s="178" customFormat="1" ht="24.95" customHeight="1">
      <c r="A22" s="163">
        <v>17</v>
      </c>
      <c r="B22" s="165" t="s">
        <v>198</v>
      </c>
      <c r="C22" s="165" t="s">
        <v>19</v>
      </c>
      <c r="D22" s="166">
        <v>26.1</v>
      </c>
      <c r="E22" s="167">
        <v>0.5</v>
      </c>
      <c r="F22" s="163" t="s">
        <v>407</v>
      </c>
      <c r="G22" s="168" t="s">
        <v>371</v>
      </c>
      <c r="H22" s="165" t="s">
        <v>245</v>
      </c>
      <c r="I22" s="169" t="s">
        <v>412</v>
      </c>
      <c r="J22" s="168" t="s">
        <v>372</v>
      </c>
      <c r="K22" s="168" t="s">
        <v>373</v>
      </c>
      <c r="L22" s="170" t="s">
        <v>374</v>
      </c>
      <c r="M22" s="171" t="s">
        <v>375</v>
      </c>
      <c r="N22" s="171" t="s">
        <v>375</v>
      </c>
      <c r="O22" s="172">
        <v>25.317</v>
      </c>
      <c r="P22" s="172">
        <f t="shared" si="0"/>
        <v>25.317</v>
      </c>
      <c r="Q22" s="173">
        <v>1130</v>
      </c>
      <c r="R22" s="174">
        <v>71</v>
      </c>
      <c r="S22" s="175" t="s">
        <v>391</v>
      </c>
      <c r="T22" s="180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77"/>
    </row>
    <row r="23" spans="1:255" s="178" customFormat="1" ht="24.95" customHeight="1">
      <c r="A23" s="163">
        <v>18</v>
      </c>
      <c r="B23" s="165" t="s">
        <v>213</v>
      </c>
      <c r="C23" s="165" t="s">
        <v>19</v>
      </c>
      <c r="D23" s="166">
        <v>79.301465999805998</v>
      </c>
      <c r="E23" s="167">
        <v>1.595</v>
      </c>
      <c r="F23" s="163" t="s">
        <v>407</v>
      </c>
      <c r="G23" s="168" t="s">
        <v>371</v>
      </c>
      <c r="H23" s="165" t="s">
        <v>245</v>
      </c>
      <c r="I23" s="169" t="s">
        <v>412</v>
      </c>
      <c r="J23" s="168" t="s">
        <v>372</v>
      </c>
      <c r="K23" s="168" t="s">
        <v>373</v>
      </c>
      <c r="L23" s="170" t="s">
        <v>374</v>
      </c>
      <c r="M23" s="171" t="s">
        <v>375</v>
      </c>
      <c r="N23" s="171" t="s">
        <v>375</v>
      </c>
      <c r="O23" s="172">
        <v>76.922422019811805</v>
      </c>
      <c r="P23" s="172">
        <f t="shared" si="0"/>
        <v>76.922422019811805</v>
      </c>
      <c r="Q23" s="173">
        <v>632</v>
      </c>
      <c r="R23" s="173">
        <v>53</v>
      </c>
      <c r="S23" s="175" t="s">
        <v>392</v>
      </c>
      <c r="T23" s="180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  <c r="IR23" s="131"/>
      <c r="IS23" s="131"/>
      <c r="IT23" s="131"/>
      <c r="IU23" s="177"/>
    </row>
    <row r="24" spans="1:255" s="178" customFormat="1" ht="24.95" customHeight="1">
      <c r="A24" s="163">
        <v>19</v>
      </c>
      <c r="B24" s="165" t="s">
        <v>223</v>
      </c>
      <c r="C24" s="165" t="s">
        <v>19</v>
      </c>
      <c r="D24" s="166">
        <v>16.052</v>
      </c>
      <c r="E24" s="167">
        <v>0.22900000000000001</v>
      </c>
      <c r="F24" s="163" t="s">
        <v>407</v>
      </c>
      <c r="G24" s="168" t="s">
        <v>371</v>
      </c>
      <c r="H24" s="165" t="s">
        <v>245</v>
      </c>
      <c r="I24" s="169" t="s">
        <v>412</v>
      </c>
      <c r="J24" s="168" t="s">
        <v>372</v>
      </c>
      <c r="K24" s="168" t="s">
        <v>373</v>
      </c>
      <c r="L24" s="170" t="s">
        <v>374</v>
      </c>
      <c r="M24" s="171" t="s">
        <v>375</v>
      </c>
      <c r="N24" s="171" t="s">
        <v>375</v>
      </c>
      <c r="O24" s="172">
        <v>15.57044</v>
      </c>
      <c r="P24" s="172">
        <f t="shared" si="0"/>
        <v>15.57044</v>
      </c>
      <c r="Q24" s="173">
        <v>640</v>
      </c>
      <c r="R24" s="174">
        <v>347</v>
      </c>
      <c r="S24" s="175" t="s">
        <v>393</v>
      </c>
      <c r="T24" s="180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  <c r="IR24" s="131"/>
      <c r="IS24" s="131"/>
      <c r="IT24" s="131"/>
      <c r="IU24" s="177"/>
    </row>
    <row r="25" spans="1:255" s="178" customFormat="1" ht="24.95" customHeight="1">
      <c r="A25" s="163">
        <v>20</v>
      </c>
      <c r="B25" s="165" t="s">
        <v>142</v>
      </c>
      <c r="C25" s="165" t="s">
        <v>19</v>
      </c>
      <c r="D25" s="166">
        <v>37.761362249999998</v>
      </c>
      <c r="E25" s="167">
        <v>0.76900000000000002</v>
      </c>
      <c r="F25" s="163" t="s">
        <v>407</v>
      </c>
      <c r="G25" s="168" t="s">
        <v>371</v>
      </c>
      <c r="H25" s="165" t="s">
        <v>245</v>
      </c>
      <c r="I25" s="169" t="s">
        <v>411</v>
      </c>
      <c r="J25" s="168" t="s">
        <v>372</v>
      </c>
      <c r="K25" s="168" t="s">
        <v>373</v>
      </c>
      <c r="L25" s="170" t="s">
        <v>374</v>
      </c>
      <c r="M25" s="171" t="s">
        <v>375</v>
      </c>
      <c r="N25" s="171" t="s">
        <v>375</v>
      </c>
      <c r="O25" s="172">
        <v>36.628521382499997</v>
      </c>
      <c r="P25" s="172">
        <f t="shared" si="0"/>
        <v>36.628521382499997</v>
      </c>
      <c r="Q25" s="173">
        <v>694</v>
      </c>
      <c r="R25" s="174">
        <v>65</v>
      </c>
      <c r="S25" s="175" t="s">
        <v>394</v>
      </c>
      <c r="T25" s="176"/>
    </row>
    <row r="26" spans="1:255" s="178" customFormat="1" ht="24.95" customHeight="1">
      <c r="A26" s="163">
        <v>21</v>
      </c>
      <c r="B26" s="165" t="s">
        <v>144</v>
      </c>
      <c r="C26" s="165" t="s">
        <v>19</v>
      </c>
      <c r="D26" s="166">
        <v>136.18238679999999</v>
      </c>
      <c r="E26" s="167">
        <v>1.7949999999999999</v>
      </c>
      <c r="F26" s="165" t="s">
        <v>234</v>
      </c>
      <c r="G26" s="168" t="s">
        <v>371</v>
      </c>
      <c r="H26" s="165" t="s">
        <v>245</v>
      </c>
      <c r="I26" s="169" t="s">
        <v>411</v>
      </c>
      <c r="J26" s="168" t="s">
        <v>372</v>
      </c>
      <c r="K26" s="168" t="s">
        <v>373</v>
      </c>
      <c r="L26" s="170" t="s">
        <v>374</v>
      </c>
      <c r="M26" s="171" t="s">
        <v>375</v>
      </c>
      <c r="N26" s="171" t="s">
        <v>375</v>
      </c>
      <c r="O26" s="172">
        <v>132.096915196</v>
      </c>
      <c r="P26" s="172">
        <f t="shared" si="0"/>
        <v>132.096915196</v>
      </c>
      <c r="Q26" s="173">
        <v>737</v>
      </c>
      <c r="R26" s="174">
        <v>124</v>
      </c>
      <c r="S26" s="175" t="s">
        <v>395</v>
      </c>
      <c r="T26" s="176"/>
    </row>
    <row r="27" spans="1:255" s="178" customFormat="1" ht="24.95" customHeight="1">
      <c r="A27" s="163">
        <v>22</v>
      </c>
      <c r="B27" s="164" t="s">
        <v>75</v>
      </c>
      <c r="C27" s="165" t="s">
        <v>19</v>
      </c>
      <c r="D27" s="166">
        <v>58.810699999999997</v>
      </c>
      <c r="E27" s="167">
        <v>0.93600000000000005</v>
      </c>
      <c r="F27" s="163" t="s">
        <v>407</v>
      </c>
      <c r="G27" s="168" t="s">
        <v>371</v>
      </c>
      <c r="H27" s="165" t="s">
        <v>245</v>
      </c>
      <c r="I27" s="169" t="s">
        <v>411</v>
      </c>
      <c r="J27" s="168" t="s">
        <v>372</v>
      </c>
      <c r="K27" s="168" t="s">
        <v>373</v>
      </c>
      <c r="L27" s="170" t="s">
        <v>374</v>
      </c>
      <c r="M27" s="171" t="s">
        <v>375</v>
      </c>
      <c r="N27" s="171" t="s">
        <v>375</v>
      </c>
      <c r="O27" s="172">
        <v>57.046379000000002</v>
      </c>
      <c r="P27" s="172">
        <f t="shared" si="0"/>
        <v>57.046379000000002</v>
      </c>
      <c r="Q27" s="173">
        <v>1600</v>
      </c>
      <c r="R27" s="173">
        <v>114</v>
      </c>
      <c r="S27" s="175" t="s">
        <v>396</v>
      </c>
      <c r="T27" s="176"/>
    </row>
    <row r="28" spans="1:255" s="178" customFormat="1" ht="24.95" customHeight="1">
      <c r="A28" s="163">
        <v>23</v>
      </c>
      <c r="B28" s="165" t="s">
        <v>83</v>
      </c>
      <c r="C28" s="165" t="s">
        <v>19</v>
      </c>
      <c r="D28" s="166">
        <v>72.241364000000004</v>
      </c>
      <c r="E28" s="167">
        <v>1.3169999999999999</v>
      </c>
      <c r="F28" s="163" t="s">
        <v>407</v>
      </c>
      <c r="G28" s="168" t="s">
        <v>371</v>
      </c>
      <c r="H28" s="165" t="s">
        <v>245</v>
      </c>
      <c r="I28" s="169" t="s">
        <v>413</v>
      </c>
      <c r="J28" s="168" t="s">
        <v>372</v>
      </c>
      <c r="K28" s="168" t="s">
        <v>373</v>
      </c>
      <c r="L28" s="170" t="s">
        <v>374</v>
      </c>
      <c r="M28" s="171" t="s">
        <v>375</v>
      </c>
      <c r="N28" s="171" t="s">
        <v>375</v>
      </c>
      <c r="O28" s="172">
        <v>70.074123080000007</v>
      </c>
      <c r="P28" s="172">
        <f t="shared" si="0"/>
        <v>70.074123080000007</v>
      </c>
      <c r="Q28" s="173">
        <v>3167</v>
      </c>
      <c r="R28" s="174">
        <v>64</v>
      </c>
      <c r="S28" s="175" t="s">
        <v>397</v>
      </c>
      <c r="T28" s="176"/>
    </row>
    <row r="29" spans="1:255" s="178" customFormat="1" ht="24.95" customHeight="1">
      <c r="A29" s="163">
        <v>24</v>
      </c>
      <c r="B29" s="164" t="s">
        <v>69</v>
      </c>
      <c r="C29" s="165" t="s">
        <v>19</v>
      </c>
      <c r="D29" s="166">
        <v>81.405100000000004</v>
      </c>
      <c r="E29" s="167">
        <v>0.99299999999999999</v>
      </c>
      <c r="F29" s="165" t="s">
        <v>20</v>
      </c>
      <c r="G29" s="168" t="s">
        <v>371</v>
      </c>
      <c r="H29" s="165" t="s">
        <v>245</v>
      </c>
      <c r="I29" s="169" t="s">
        <v>414</v>
      </c>
      <c r="J29" s="168" t="s">
        <v>372</v>
      </c>
      <c r="K29" s="168" t="s">
        <v>373</v>
      </c>
      <c r="L29" s="170" t="s">
        <v>374</v>
      </c>
      <c r="M29" s="171" t="s">
        <v>375</v>
      </c>
      <c r="N29" s="171" t="s">
        <v>375</v>
      </c>
      <c r="O29" s="172">
        <v>78.962947</v>
      </c>
      <c r="P29" s="172">
        <f t="shared" si="0"/>
        <v>78.962947</v>
      </c>
      <c r="Q29" s="173">
        <v>1601</v>
      </c>
      <c r="R29" s="174">
        <v>546</v>
      </c>
      <c r="S29" s="175" t="s">
        <v>398</v>
      </c>
      <c r="T29" s="180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  <c r="HV29" s="131"/>
      <c r="HW29" s="131"/>
      <c r="HX29" s="131"/>
      <c r="HY29" s="131"/>
      <c r="HZ29" s="131"/>
      <c r="IA29" s="131"/>
      <c r="IB29" s="131"/>
      <c r="IC29" s="131"/>
      <c r="ID29" s="131"/>
      <c r="IE29" s="131"/>
      <c r="IF29" s="131"/>
      <c r="IG29" s="131"/>
      <c r="IH29" s="131"/>
      <c r="II29" s="131"/>
      <c r="IJ29" s="131"/>
      <c r="IK29" s="131"/>
      <c r="IL29" s="131"/>
      <c r="IM29" s="131"/>
      <c r="IN29" s="131"/>
      <c r="IO29" s="131"/>
      <c r="IP29" s="131"/>
      <c r="IQ29" s="131"/>
      <c r="IR29" s="131"/>
      <c r="IS29" s="131"/>
      <c r="IT29" s="131"/>
      <c r="IU29" s="177"/>
    </row>
    <row r="30" spans="1:255" s="178" customFormat="1" ht="24.95" customHeight="1">
      <c r="A30" s="163">
        <v>25</v>
      </c>
      <c r="B30" s="164" t="s">
        <v>67</v>
      </c>
      <c r="C30" s="165" t="s">
        <v>19</v>
      </c>
      <c r="D30" s="166">
        <v>134.64279999999999</v>
      </c>
      <c r="E30" s="167">
        <v>2.0449999999999999</v>
      </c>
      <c r="F30" s="163" t="s">
        <v>407</v>
      </c>
      <c r="G30" s="168" t="s">
        <v>371</v>
      </c>
      <c r="H30" s="165" t="s">
        <v>245</v>
      </c>
      <c r="I30" s="169" t="s">
        <v>414</v>
      </c>
      <c r="J30" s="168" t="s">
        <v>372</v>
      </c>
      <c r="K30" s="168" t="s">
        <v>373</v>
      </c>
      <c r="L30" s="170" t="s">
        <v>374</v>
      </c>
      <c r="M30" s="171" t="s">
        <v>375</v>
      </c>
      <c r="N30" s="171" t="s">
        <v>375</v>
      </c>
      <c r="O30" s="172">
        <v>130.60351600000001</v>
      </c>
      <c r="P30" s="172">
        <f t="shared" si="0"/>
        <v>130.60351600000001</v>
      </c>
      <c r="Q30" s="173">
        <v>1430</v>
      </c>
      <c r="R30" s="174">
        <v>166</v>
      </c>
      <c r="S30" s="175" t="s">
        <v>399</v>
      </c>
      <c r="T30" s="180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31"/>
      <c r="HT30" s="131"/>
      <c r="HU30" s="131"/>
      <c r="HV30" s="131"/>
      <c r="HW30" s="131"/>
      <c r="HX30" s="131"/>
      <c r="HY30" s="131"/>
      <c r="HZ30" s="131"/>
      <c r="IA30" s="131"/>
      <c r="IB30" s="131"/>
      <c r="IC30" s="131"/>
      <c r="ID30" s="131"/>
      <c r="IE30" s="131"/>
      <c r="IF30" s="131"/>
      <c r="IG30" s="131"/>
      <c r="IH30" s="131"/>
      <c r="II30" s="131"/>
      <c r="IJ30" s="131"/>
      <c r="IK30" s="131"/>
      <c r="IL30" s="131"/>
      <c r="IM30" s="131"/>
      <c r="IN30" s="131"/>
      <c r="IO30" s="131"/>
      <c r="IP30" s="131"/>
      <c r="IQ30" s="131"/>
      <c r="IR30" s="131"/>
      <c r="IS30" s="131"/>
      <c r="IT30" s="131"/>
      <c r="IU30" s="177"/>
    </row>
    <row r="31" spans="1:255" s="178" customFormat="1" ht="33.75" customHeight="1">
      <c r="A31" s="163"/>
      <c r="B31" s="165" t="s">
        <v>248</v>
      </c>
      <c r="C31" s="165"/>
      <c r="D31" s="167">
        <f t="shared" ref="D31:E31" si="1">SUM(D6:D30)</f>
        <v>1706.5123630642499</v>
      </c>
      <c r="E31" s="167">
        <f t="shared" si="1"/>
        <v>27.410900000000002</v>
      </c>
      <c r="F31" s="163"/>
      <c r="G31" s="174"/>
      <c r="H31" s="174"/>
      <c r="I31" s="174"/>
      <c r="J31" s="174"/>
      <c r="K31" s="174"/>
      <c r="L31" s="181"/>
      <c r="M31" s="171"/>
      <c r="N31" s="171"/>
      <c r="O31" s="172">
        <v>1655.317</v>
      </c>
      <c r="P31" s="172">
        <v>1656.317</v>
      </c>
      <c r="Q31" s="175"/>
      <c r="R31" s="175"/>
      <c r="S31" s="175"/>
      <c r="T31" s="176"/>
    </row>
    <row r="32" spans="1:255" s="131" customFormat="1">
      <c r="F32" s="182"/>
      <c r="G32" s="183"/>
      <c r="H32" s="184"/>
      <c r="I32" s="184"/>
      <c r="J32" s="183"/>
      <c r="K32" s="183"/>
      <c r="L32" s="185"/>
      <c r="Q32" s="182"/>
      <c r="R32" s="182"/>
      <c r="S32" s="182"/>
    </row>
  </sheetData>
  <mergeCells count="20">
    <mergeCell ref="F3:F5"/>
    <mergeCell ref="G3:G5"/>
    <mergeCell ref="H3:H5"/>
    <mergeCell ref="J3:J5"/>
    <mergeCell ref="K3:K5"/>
    <mergeCell ref="L3:L5"/>
    <mergeCell ref="I3:I5"/>
    <mergeCell ref="A1:T1"/>
    <mergeCell ref="A2:B2"/>
    <mergeCell ref="R2:S2"/>
    <mergeCell ref="M3:P3"/>
    <mergeCell ref="Q3:R3"/>
    <mergeCell ref="S3:S5"/>
    <mergeCell ref="T3:T5"/>
    <mergeCell ref="Q4:R4"/>
    <mergeCell ref="A3:A5"/>
    <mergeCell ref="B3:B5"/>
    <mergeCell ref="C3:C5"/>
    <mergeCell ref="D3:D5"/>
    <mergeCell ref="E3:E5"/>
  </mergeCells>
  <phoneticPr fontId="35" type="noConversion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总表</vt:lpstr>
      <vt:lpstr>第二批</vt:lpstr>
      <vt:lpstr>第三批</vt:lpstr>
      <vt:lpstr>第二批!Print_Area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23</cp:revision>
  <cp:lastPrinted>2019-11-26T06:14:00Z</cp:lastPrinted>
  <dcterms:created xsi:type="dcterms:W3CDTF">2017-07-18T09:39:00Z</dcterms:created>
  <dcterms:modified xsi:type="dcterms:W3CDTF">2019-12-03T07:30:47Z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